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40" windowWidth="19815" windowHeight="9915"/>
  </bookViews>
  <sheets>
    <sheet name="Rekapitulace stavby" sheetId="1" r:id="rId1"/>
    <sheet name="011 - Architektonicky-sta..." sheetId="2" r:id="rId2"/>
    <sheet name="012 - Elektroinstalace" sheetId="3" r:id="rId3"/>
    <sheet name="013 - Vzduchotechnika" sheetId="4" r:id="rId4"/>
    <sheet name="014 - Příprava území" sheetId="5" r:id="rId5"/>
    <sheet name="021 - Architektonicko-sta..." sheetId="6" r:id="rId6"/>
    <sheet name="022 - Elektroinstalace" sheetId="7" r:id="rId7"/>
    <sheet name="024 - Příprava území" sheetId="8" r:id="rId8"/>
    <sheet name="031 - Vedlejší a rozpočto..." sheetId="9" r:id="rId9"/>
    <sheet name="Pokyny pro vyplnění" sheetId="10" r:id="rId10"/>
  </sheets>
  <definedNames>
    <definedName name="_xlnm._FilterDatabase" localSheetId="1" hidden="1">'011 - Architektonicky-sta...'!$C$106:$K$1502</definedName>
    <definedName name="_xlnm._FilterDatabase" localSheetId="2" hidden="1">'012 - Elektroinstalace'!$C$83:$K$87</definedName>
    <definedName name="_xlnm._FilterDatabase" localSheetId="3" hidden="1">'013 - Vzduchotechnika'!$C$83:$K$87</definedName>
    <definedName name="_xlnm._FilterDatabase" localSheetId="4" hidden="1">'014 - Příprava území'!$C$83:$K$114</definedName>
    <definedName name="_xlnm._FilterDatabase" localSheetId="5" hidden="1">'021 - Architektonicko-sta...'!$C$103:$K$1059</definedName>
    <definedName name="_xlnm._FilterDatabase" localSheetId="6" hidden="1">'022 - Elektroinstalace'!$C$83:$K$87</definedName>
    <definedName name="_xlnm._FilterDatabase" localSheetId="7" hidden="1">'024 - Příprava území'!$C$83:$K$98</definedName>
    <definedName name="_xlnm._FilterDatabase" localSheetId="8" hidden="1">'031 - Vedlejší a rozpočto...'!$C$82:$K$90</definedName>
    <definedName name="_xlnm.Print_Titles" localSheetId="1">'011 - Architektonicky-sta...'!$106:$106</definedName>
    <definedName name="_xlnm.Print_Titles" localSheetId="2">'012 - Elektroinstalace'!$83:$83</definedName>
    <definedName name="_xlnm.Print_Titles" localSheetId="3">'013 - Vzduchotechnika'!$83:$83</definedName>
    <definedName name="_xlnm.Print_Titles" localSheetId="4">'014 - Příprava území'!$83:$83</definedName>
    <definedName name="_xlnm.Print_Titles" localSheetId="5">'021 - Architektonicko-sta...'!$103:$103</definedName>
    <definedName name="_xlnm.Print_Titles" localSheetId="6">'022 - Elektroinstalace'!$83:$83</definedName>
    <definedName name="_xlnm.Print_Titles" localSheetId="7">'024 - Příprava území'!$83:$83</definedName>
    <definedName name="_xlnm.Print_Titles" localSheetId="8">'031 - Vedlejší a rozpočto...'!$82:$82</definedName>
    <definedName name="_xlnm.Print_Titles" localSheetId="0">'Rekapitulace stavby'!$49:$49</definedName>
    <definedName name="_xlnm.Print_Area" localSheetId="1">'011 - Architektonicky-sta...'!$C$4:$J$38,'011 - Architektonicky-sta...'!$C$44:$J$86,'011 - Architektonicky-sta...'!$C$92:$K$1502</definedName>
    <definedName name="_xlnm.Print_Area" localSheetId="2">'012 - Elektroinstalace'!$C$4:$J$38,'012 - Elektroinstalace'!$C$44:$J$63,'012 - Elektroinstalace'!$C$69:$K$87</definedName>
    <definedName name="_xlnm.Print_Area" localSheetId="3">'013 - Vzduchotechnika'!$C$4:$J$38,'013 - Vzduchotechnika'!$C$44:$J$63,'013 - Vzduchotechnika'!$C$69:$K$87</definedName>
    <definedName name="_xlnm.Print_Area" localSheetId="4">'014 - Příprava území'!$C$4:$J$38,'014 - Příprava území'!$C$44:$J$63,'014 - Příprava území'!$C$69:$K$114</definedName>
    <definedName name="_xlnm.Print_Area" localSheetId="5">'021 - Architektonicko-sta...'!$C$4:$J$38,'021 - Architektonicko-sta...'!$C$44:$J$83,'021 - Architektonicko-sta...'!$C$89:$K$1059</definedName>
    <definedName name="_xlnm.Print_Area" localSheetId="6">'022 - Elektroinstalace'!$C$4:$J$38,'022 - Elektroinstalace'!$C$44:$J$63,'022 - Elektroinstalace'!$C$69:$K$87</definedName>
    <definedName name="_xlnm.Print_Area" localSheetId="7">'024 - Příprava území'!$C$4:$J$38,'024 - Příprava území'!$C$44:$J$63,'024 - Příprava území'!$C$69:$K$98</definedName>
    <definedName name="_xlnm.Print_Area" localSheetId="8">'031 - Vedlejší a rozpočto...'!$C$4:$J$38,'031 - Vedlejší a rozpočto...'!$C$44:$J$62,'031 - Vedlejší a rozpočto...'!$C$68:$K$90</definedName>
    <definedName name="_xlnm.Print_Area" localSheetId="9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stavby'!$C$39:$AQ$63</definedName>
  </definedNames>
  <calcPr calcId="125725"/>
</workbook>
</file>

<file path=xl/calcChain.xml><?xml version="1.0" encoding="utf-8"?>
<calcChain xmlns="http://schemas.openxmlformats.org/spreadsheetml/2006/main">
  <c r="AY62" i="1"/>
  <c r="AX62"/>
  <c r="BI90" i="9"/>
  <c r="BH90"/>
  <c r="BG90"/>
  <c r="BF90"/>
  <c r="T90"/>
  <c r="R90"/>
  <c r="P90"/>
  <c r="BK90"/>
  <c r="J90"/>
  <c r="BE90" s="1"/>
  <c r="BI89"/>
  <c r="BH89"/>
  <c r="BG89"/>
  <c r="BF89"/>
  <c r="BE89"/>
  <c r="T89"/>
  <c r="R89"/>
  <c r="P89"/>
  <c r="BK89"/>
  <c r="J89"/>
  <c r="BI88"/>
  <c r="BH88"/>
  <c r="BG88"/>
  <c r="BF88"/>
  <c r="T88"/>
  <c r="R88"/>
  <c r="P88"/>
  <c r="BK88"/>
  <c r="J88"/>
  <c r="BE88" s="1"/>
  <c r="BI87"/>
  <c r="BH87"/>
  <c r="BG87"/>
  <c r="BF87"/>
  <c r="BE87"/>
  <c r="T87"/>
  <c r="R87"/>
  <c r="P87"/>
  <c r="BK87"/>
  <c r="J87"/>
  <c r="BI86"/>
  <c r="BH86"/>
  <c r="BG86"/>
  <c r="BF86"/>
  <c r="T86"/>
  <c r="R86"/>
  <c r="P86"/>
  <c r="BK86"/>
  <c r="J86"/>
  <c r="BE86" s="1"/>
  <c r="BI85"/>
  <c r="F36" s="1"/>
  <c r="BD62" i="1" s="1"/>
  <c r="BH85" i="9"/>
  <c r="F35" s="1"/>
  <c r="BC62" i="1" s="1"/>
  <c r="BG85" i="9"/>
  <c r="F34" s="1"/>
  <c r="BB62" i="1" s="1"/>
  <c r="BF85" i="9"/>
  <c r="F33" s="1"/>
  <c r="BA62" i="1" s="1"/>
  <c r="BE85" i="9"/>
  <c r="F32" s="1"/>
  <c r="AZ62" i="1" s="1"/>
  <c r="T85" i="9"/>
  <c r="T84" s="1"/>
  <c r="T83" s="1"/>
  <c r="R85"/>
  <c r="R84" s="1"/>
  <c r="R83" s="1"/>
  <c r="P85"/>
  <c r="P84" s="1"/>
  <c r="P83" s="1"/>
  <c r="AU62" i="1" s="1"/>
  <c r="BK85" i="9"/>
  <c r="BK84" s="1"/>
  <c r="J85"/>
  <c r="J79"/>
  <c r="F79"/>
  <c r="J77"/>
  <c r="F77"/>
  <c r="E75"/>
  <c r="J55"/>
  <c r="F55"/>
  <c r="F53"/>
  <c r="E51"/>
  <c r="E47"/>
  <c r="J20"/>
  <c r="E20"/>
  <c r="F80" s="1"/>
  <c r="J19"/>
  <c r="J14"/>
  <c r="J53" s="1"/>
  <c r="E7"/>
  <c r="E71" s="1"/>
  <c r="AY60" i="1"/>
  <c r="AX60"/>
  <c r="BI96" i="8"/>
  <c r="BH96"/>
  <c r="BG96"/>
  <c r="BF96"/>
  <c r="T96"/>
  <c r="R96"/>
  <c r="P96"/>
  <c r="BK96"/>
  <c r="J96"/>
  <c r="BE96" s="1"/>
  <c r="BI95"/>
  <c r="BH95"/>
  <c r="BG95"/>
  <c r="BF95"/>
  <c r="BE95"/>
  <c r="T95"/>
  <c r="R95"/>
  <c r="P95"/>
  <c r="BK95"/>
  <c r="J95"/>
  <c r="BI94"/>
  <c r="BH94"/>
  <c r="BG94"/>
  <c r="BF94"/>
  <c r="T94"/>
  <c r="R94"/>
  <c r="P94"/>
  <c r="BK94"/>
  <c r="J94"/>
  <c r="BE94" s="1"/>
  <c r="BI92"/>
  <c r="BH92"/>
  <c r="BG92"/>
  <c r="BF92"/>
  <c r="BE92"/>
  <c r="T92"/>
  <c r="R92"/>
  <c r="P92"/>
  <c r="BK92"/>
  <c r="J92"/>
  <c r="BI91"/>
  <c r="BH91"/>
  <c r="BG91"/>
  <c r="BF91"/>
  <c r="T91"/>
  <c r="R91"/>
  <c r="P91"/>
  <c r="BK91"/>
  <c r="J91"/>
  <c r="BE91" s="1"/>
  <c r="BI90"/>
  <c r="BH90"/>
  <c r="BG90"/>
  <c r="BF90"/>
  <c r="BE90"/>
  <c r="T90"/>
  <c r="R90"/>
  <c r="P90"/>
  <c r="BK90"/>
  <c r="J90"/>
  <c r="BI89"/>
  <c r="BH89"/>
  <c r="BG89"/>
  <c r="BF89"/>
  <c r="T89"/>
  <c r="R89"/>
  <c r="P89"/>
  <c r="BK89"/>
  <c r="J89"/>
  <c r="BE89" s="1"/>
  <c r="BI88"/>
  <c r="BH88"/>
  <c r="BG88"/>
  <c r="BF88"/>
  <c r="F33" s="1"/>
  <c r="BA60" i="1" s="1"/>
  <c r="BE88" i="8"/>
  <c r="T88"/>
  <c r="R88"/>
  <c r="P88"/>
  <c r="BK88"/>
  <c r="J88"/>
  <c r="BI87"/>
  <c r="F36" s="1"/>
  <c r="BD60" i="1" s="1"/>
  <c r="BH87" i="8"/>
  <c r="F35" s="1"/>
  <c r="BC60" i="1" s="1"/>
  <c r="BG87" i="8"/>
  <c r="F34" s="1"/>
  <c r="BB60" i="1" s="1"/>
  <c r="BF87" i="8"/>
  <c r="J33" s="1"/>
  <c r="AW60" i="1" s="1"/>
  <c r="T87" i="8"/>
  <c r="T86" s="1"/>
  <c r="T85" s="1"/>
  <c r="T84" s="1"/>
  <c r="R87"/>
  <c r="R86" s="1"/>
  <c r="R85" s="1"/>
  <c r="R84" s="1"/>
  <c r="P87"/>
  <c r="P86" s="1"/>
  <c r="P85" s="1"/>
  <c r="P84" s="1"/>
  <c r="AU60" i="1" s="1"/>
  <c r="BK87" i="8"/>
  <c r="BK86" s="1"/>
  <c r="J87"/>
  <c r="BE87" s="1"/>
  <c r="J80"/>
  <c r="F80"/>
  <c r="F78"/>
  <c r="E76"/>
  <c r="E72"/>
  <c r="J55"/>
  <c r="F55"/>
  <c r="F53"/>
  <c r="E51"/>
  <c r="E47"/>
  <c r="J20"/>
  <c r="E20"/>
  <c r="F81" s="1"/>
  <c r="J19"/>
  <c r="J14"/>
  <c r="J78" s="1"/>
  <c r="E7"/>
  <c r="BK86" i="7"/>
  <c r="J86" s="1"/>
  <c r="J62" s="1"/>
  <c r="BK85"/>
  <c r="J85" s="1"/>
  <c r="J61" s="1"/>
  <c r="BK84"/>
  <c r="J84" s="1"/>
  <c r="AY59" i="1"/>
  <c r="AX59"/>
  <c r="F36" i="7"/>
  <c r="BD59" i="1" s="1"/>
  <c r="F35" i="7"/>
  <c r="BC59" i="1" s="1"/>
  <c r="F34" i="7"/>
  <c r="BB59" i="1" s="1"/>
  <c r="BI87" i="7"/>
  <c r="BH87"/>
  <c r="BG87"/>
  <c r="BF87"/>
  <c r="F33" s="1"/>
  <c r="BA59" i="1" s="1"/>
  <c r="T87" i="7"/>
  <c r="T86" s="1"/>
  <c r="T85" s="1"/>
  <c r="T84" s="1"/>
  <c r="R87"/>
  <c r="R86" s="1"/>
  <c r="R85" s="1"/>
  <c r="R84" s="1"/>
  <c r="P87"/>
  <c r="P86" s="1"/>
  <c r="P85" s="1"/>
  <c r="P84" s="1"/>
  <c r="AU59" i="1" s="1"/>
  <c r="BK87" i="7"/>
  <c r="J87"/>
  <c r="BE87" s="1"/>
  <c r="J80"/>
  <c r="F80"/>
  <c r="J78"/>
  <c r="F78"/>
  <c r="E76"/>
  <c r="F56"/>
  <c r="J55"/>
  <c r="F55"/>
  <c r="F53"/>
  <c r="E51"/>
  <c r="J20"/>
  <c r="E20"/>
  <c r="F81" s="1"/>
  <c r="J19"/>
  <c r="J14"/>
  <c r="J53" s="1"/>
  <c r="E7"/>
  <c r="E72" s="1"/>
  <c r="AY58" i="1"/>
  <c r="AX58"/>
  <c r="BI1059" i="6"/>
  <c r="BH1059"/>
  <c r="BG1059"/>
  <c r="BF1059"/>
  <c r="BE1059"/>
  <c r="T1059"/>
  <c r="R1059"/>
  <c r="P1059"/>
  <c r="BK1059"/>
  <c r="J1059"/>
  <c r="BI1058"/>
  <c r="BH1058"/>
  <c r="BG1058"/>
  <c r="BF1058"/>
  <c r="T1058"/>
  <c r="R1058"/>
  <c r="P1058"/>
  <c r="BK1058"/>
  <c r="J1058"/>
  <c r="BE1058" s="1"/>
  <c r="BI1057"/>
  <c r="BH1057"/>
  <c r="BG1057"/>
  <c r="BF1057"/>
  <c r="BE1057"/>
  <c r="T1057"/>
  <c r="R1057"/>
  <c r="P1057"/>
  <c r="BK1057"/>
  <c r="J1057"/>
  <c r="BI1056"/>
  <c r="BH1056"/>
  <c r="BG1056"/>
  <c r="BF1056"/>
  <c r="T1056"/>
  <c r="R1056"/>
  <c r="P1056"/>
  <c r="BK1056"/>
  <c r="J1056"/>
  <c r="BE1056" s="1"/>
  <c r="BI1055"/>
  <c r="BH1055"/>
  <c r="BG1055"/>
  <c r="BF1055"/>
  <c r="BE1055"/>
  <c r="T1055"/>
  <c r="R1055"/>
  <c r="P1055"/>
  <c r="BK1055"/>
  <c r="J1055"/>
  <c r="BI1054"/>
  <c r="BH1054"/>
  <c r="BG1054"/>
  <c r="BF1054"/>
  <c r="T1054"/>
  <c r="R1054"/>
  <c r="P1054"/>
  <c r="BK1054"/>
  <c r="J1054"/>
  <c r="BE1054" s="1"/>
  <c r="BI1053"/>
  <c r="BH1053"/>
  <c r="BG1053"/>
  <c r="BF1053"/>
  <c r="BE1053"/>
  <c r="T1053"/>
  <c r="R1053"/>
  <c r="P1053"/>
  <c r="BK1053"/>
  <c r="J1053"/>
  <c r="BI1052"/>
  <c r="BH1052"/>
  <c r="BG1052"/>
  <c r="BF1052"/>
  <c r="T1052"/>
  <c r="R1052"/>
  <c r="P1052"/>
  <c r="BK1052"/>
  <c r="J1052"/>
  <c r="BE1052" s="1"/>
  <c r="BI1051"/>
  <c r="BH1051"/>
  <c r="BG1051"/>
  <c r="BF1051"/>
  <c r="BE1051"/>
  <c r="T1051"/>
  <c r="R1051"/>
  <c r="P1051"/>
  <c r="BK1051"/>
  <c r="J1051"/>
  <c r="BI1033"/>
  <c r="BH1033"/>
  <c r="BG1033"/>
  <c r="BF1033"/>
  <c r="T1033"/>
  <c r="T1032" s="1"/>
  <c r="R1033"/>
  <c r="R1032" s="1"/>
  <c r="P1033"/>
  <c r="P1032" s="1"/>
  <c r="BK1033"/>
  <c r="BK1032" s="1"/>
  <c r="J1032" s="1"/>
  <c r="J82" s="1"/>
  <c r="J1033"/>
  <c r="BE1033" s="1"/>
  <c r="BI1011"/>
  <c r="BH1011"/>
  <c r="BG1011"/>
  <c r="BF1011"/>
  <c r="T1011"/>
  <c r="T1010" s="1"/>
  <c r="R1011"/>
  <c r="R1010" s="1"/>
  <c r="P1011"/>
  <c r="P1010" s="1"/>
  <c r="BK1011"/>
  <c r="BK1010" s="1"/>
  <c r="J1010" s="1"/>
  <c r="J81" s="1"/>
  <c r="J1011"/>
  <c r="BE1011" s="1"/>
  <c r="BI995"/>
  <c r="BH995"/>
  <c r="BG995"/>
  <c r="BF995"/>
  <c r="BE995"/>
  <c r="T995"/>
  <c r="T994" s="1"/>
  <c r="R995"/>
  <c r="R994" s="1"/>
  <c r="P995"/>
  <c r="P994" s="1"/>
  <c r="BK995"/>
  <c r="BK994" s="1"/>
  <c r="J994" s="1"/>
  <c r="J80" s="1"/>
  <c r="J995"/>
  <c r="BI993"/>
  <c r="BH993"/>
  <c r="BG993"/>
  <c r="BF993"/>
  <c r="T993"/>
  <c r="R993"/>
  <c r="P993"/>
  <c r="BK993"/>
  <c r="J993"/>
  <c r="BE993" s="1"/>
  <c r="BI992"/>
  <c r="BH992"/>
  <c r="BG992"/>
  <c r="BF992"/>
  <c r="T992"/>
  <c r="R992"/>
  <c r="P992"/>
  <c r="BK992"/>
  <c r="J992"/>
  <c r="BE992" s="1"/>
  <c r="BI989"/>
  <c r="BH989"/>
  <c r="BG989"/>
  <c r="BF989"/>
  <c r="T989"/>
  <c r="R989"/>
  <c r="P989"/>
  <c r="BK989"/>
  <c r="J989"/>
  <c r="BE989" s="1"/>
  <c r="BI983"/>
  <c r="BH983"/>
  <c r="BG983"/>
  <c r="BF983"/>
  <c r="T983"/>
  <c r="R983"/>
  <c r="P983"/>
  <c r="BK983"/>
  <c r="J983"/>
  <c r="BE983" s="1"/>
  <c r="BI982"/>
  <c r="BH982"/>
  <c r="BG982"/>
  <c r="BF982"/>
  <c r="T982"/>
  <c r="R982"/>
  <c r="P982"/>
  <c r="BK982"/>
  <c r="J982"/>
  <c r="BE982" s="1"/>
  <c r="BI981"/>
  <c r="BH981"/>
  <c r="BG981"/>
  <c r="BF981"/>
  <c r="T981"/>
  <c r="R981"/>
  <c r="P981"/>
  <c r="BK981"/>
  <c r="J981"/>
  <c r="BE981" s="1"/>
  <c r="BI980"/>
  <c r="BH980"/>
  <c r="BG980"/>
  <c r="BF980"/>
  <c r="BE980"/>
  <c r="T980"/>
  <c r="R980"/>
  <c r="P980"/>
  <c r="BK980"/>
  <c r="J980"/>
  <c r="BI979"/>
  <c r="BH979"/>
  <c r="BG979"/>
  <c r="BF979"/>
  <c r="T979"/>
  <c r="R979"/>
  <c r="P979"/>
  <c r="BK979"/>
  <c r="J979"/>
  <c r="BE979" s="1"/>
  <c r="BI978"/>
  <c r="BH978"/>
  <c r="BG978"/>
  <c r="BF978"/>
  <c r="BE978"/>
  <c r="T978"/>
  <c r="R978"/>
  <c r="P978"/>
  <c r="BK978"/>
  <c r="J978"/>
  <c r="BI977"/>
  <c r="BH977"/>
  <c r="BG977"/>
  <c r="BF977"/>
  <c r="BE977"/>
  <c r="T977"/>
  <c r="R977"/>
  <c r="P977"/>
  <c r="BK977"/>
  <c r="J977"/>
  <c r="BI976"/>
  <c r="BH976"/>
  <c r="BG976"/>
  <c r="BF976"/>
  <c r="BE976"/>
  <c r="T976"/>
  <c r="R976"/>
  <c r="P976"/>
  <c r="BK976"/>
  <c r="J976"/>
  <c r="BI975"/>
  <c r="BH975"/>
  <c r="BG975"/>
  <c r="BF975"/>
  <c r="BE975"/>
  <c r="T975"/>
  <c r="R975"/>
  <c r="P975"/>
  <c r="BK975"/>
  <c r="J975"/>
  <c r="BI974"/>
  <c r="BH974"/>
  <c r="BG974"/>
  <c r="BF974"/>
  <c r="BE974"/>
  <c r="T974"/>
  <c r="R974"/>
  <c r="P974"/>
  <c r="BK974"/>
  <c r="J974"/>
  <c r="BI973"/>
  <c r="BH973"/>
  <c r="BG973"/>
  <c r="BF973"/>
  <c r="BE973"/>
  <c r="T973"/>
  <c r="R973"/>
  <c r="P973"/>
  <c r="BK973"/>
  <c r="J973"/>
  <c r="BI972"/>
  <c r="BH972"/>
  <c r="BG972"/>
  <c r="BF972"/>
  <c r="BE972"/>
  <c r="T972"/>
  <c r="R972"/>
  <c r="P972"/>
  <c r="BK972"/>
  <c r="J972"/>
  <c r="BI971"/>
  <c r="BH971"/>
  <c r="BG971"/>
  <c r="BF971"/>
  <c r="BE971"/>
  <c r="T971"/>
  <c r="R971"/>
  <c r="P971"/>
  <c r="BK971"/>
  <c r="J971"/>
  <c r="BI970"/>
  <c r="BH970"/>
  <c r="BG970"/>
  <c r="BF970"/>
  <c r="BE970"/>
  <c r="T970"/>
  <c r="R970"/>
  <c r="P970"/>
  <c r="BK970"/>
  <c r="J970"/>
  <c r="BI969"/>
  <c r="BH969"/>
  <c r="BG969"/>
  <c r="BF969"/>
  <c r="BE969"/>
  <c r="T969"/>
  <c r="R969"/>
  <c r="P969"/>
  <c r="BK969"/>
  <c r="J969"/>
  <c r="BI968"/>
  <c r="BH968"/>
  <c r="BG968"/>
  <c r="BF968"/>
  <c r="BE968"/>
  <c r="T968"/>
  <c r="R968"/>
  <c r="P968"/>
  <c r="BK968"/>
  <c r="J968"/>
  <c r="BI967"/>
  <c r="BH967"/>
  <c r="BG967"/>
  <c r="BF967"/>
  <c r="BE967"/>
  <c r="T967"/>
  <c r="R967"/>
  <c r="P967"/>
  <c r="BK967"/>
  <c r="J967"/>
  <c r="BI966"/>
  <c r="BH966"/>
  <c r="BG966"/>
  <c r="BF966"/>
  <c r="BE966"/>
  <c r="T966"/>
  <c r="R966"/>
  <c r="P966"/>
  <c r="BK966"/>
  <c r="J966"/>
  <c r="BI965"/>
  <c r="BH965"/>
  <c r="BG965"/>
  <c r="BF965"/>
  <c r="BE965"/>
  <c r="T965"/>
  <c r="R965"/>
  <c r="P965"/>
  <c r="BK965"/>
  <c r="J965"/>
  <c r="BI964"/>
  <c r="BH964"/>
  <c r="BG964"/>
  <c r="BF964"/>
  <c r="BE964"/>
  <c r="T964"/>
  <c r="R964"/>
  <c r="P964"/>
  <c r="BK964"/>
  <c r="J964"/>
  <c r="BI963"/>
  <c r="BH963"/>
  <c r="BG963"/>
  <c r="BF963"/>
  <c r="BE963"/>
  <c r="T963"/>
  <c r="R963"/>
  <c r="P963"/>
  <c r="BK963"/>
  <c r="J963"/>
  <c r="BI962"/>
  <c r="BH962"/>
  <c r="BG962"/>
  <c r="BF962"/>
  <c r="BE962"/>
  <c r="T962"/>
  <c r="R962"/>
  <c r="P962"/>
  <c r="BK962"/>
  <c r="J962"/>
  <c r="BI961"/>
  <c r="BH961"/>
  <c r="BG961"/>
  <c r="BF961"/>
  <c r="BE961"/>
  <c r="T961"/>
  <c r="R961"/>
  <c r="P961"/>
  <c r="BK961"/>
  <c r="J961"/>
  <c r="BI960"/>
  <c r="BH960"/>
  <c r="BG960"/>
  <c r="BF960"/>
  <c r="BE960"/>
  <c r="T960"/>
  <c r="R960"/>
  <c r="P960"/>
  <c r="BK960"/>
  <c r="J960"/>
  <c r="BI959"/>
  <c r="BH959"/>
  <c r="BG959"/>
  <c r="BF959"/>
  <c r="BE959"/>
  <c r="T959"/>
  <c r="R959"/>
  <c r="P959"/>
  <c r="BK959"/>
  <c r="J959"/>
  <c r="BI958"/>
  <c r="BH958"/>
  <c r="BG958"/>
  <c r="BF958"/>
  <c r="BE958"/>
  <c r="T958"/>
  <c r="R958"/>
  <c r="P958"/>
  <c r="BK958"/>
  <c r="J958"/>
  <c r="BI957"/>
  <c r="BH957"/>
  <c r="BG957"/>
  <c r="BF957"/>
  <c r="BE957"/>
  <c r="T957"/>
  <c r="R957"/>
  <c r="P957"/>
  <c r="BK957"/>
  <c r="J957"/>
  <c r="BI956"/>
  <c r="BH956"/>
  <c r="BG956"/>
  <c r="BF956"/>
  <c r="BE956"/>
  <c r="T956"/>
  <c r="R956"/>
  <c r="P956"/>
  <c r="BK956"/>
  <c r="J956"/>
  <c r="BI955"/>
  <c r="BH955"/>
  <c r="BG955"/>
  <c r="BF955"/>
  <c r="BE955"/>
  <c r="T955"/>
  <c r="R955"/>
  <c r="P955"/>
  <c r="BK955"/>
  <c r="J955"/>
  <c r="BI954"/>
  <c r="BH954"/>
  <c r="BG954"/>
  <c r="BF954"/>
  <c r="BE954"/>
  <c r="T954"/>
  <c r="R954"/>
  <c r="P954"/>
  <c r="BK954"/>
  <c r="J954"/>
  <c r="BI953"/>
  <c r="BH953"/>
  <c r="BG953"/>
  <c r="BF953"/>
  <c r="BE953"/>
  <c r="T953"/>
  <c r="R953"/>
  <c r="P953"/>
  <c r="BK953"/>
  <c r="J953"/>
  <c r="BI952"/>
  <c r="BH952"/>
  <c r="BG952"/>
  <c r="BF952"/>
  <c r="BE952"/>
  <c r="T952"/>
  <c r="R952"/>
  <c r="P952"/>
  <c r="BK952"/>
  <c r="J952"/>
  <c r="BI951"/>
  <c r="BH951"/>
  <c r="BG951"/>
  <c r="BF951"/>
  <c r="BE951"/>
  <c r="T951"/>
  <c r="R951"/>
  <c r="P951"/>
  <c r="BK951"/>
  <c r="J951"/>
  <c r="BI950"/>
  <c r="BH950"/>
  <c r="BG950"/>
  <c r="BF950"/>
  <c r="BE950"/>
  <c r="T950"/>
  <c r="R950"/>
  <c r="P950"/>
  <c r="BK950"/>
  <c r="J950"/>
  <c r="BI949"/>
  <c r="BH949"/>
  <c r="BG949"/>
  <c r="BF949"/>
  <c r="BE949"/>
  <c r="T949"/>
  <c r="R949"/>
  <c r="P949"/>
  <c r="BK949"/>
  <c r="J949"/>
  <c r="BI948"/>
  <c r="BH948"/>
  <c r="BG948"/>
  <c r="BF948"/>
  <c r="BE948"/>
  <c r="T948"/>
  <c r="R948"/>
  <c r="P948"/>
  <c r="BK948"/>
  <c r="J948"/>
  <c r="BI947"/>
  <c r="BH947"/>
  <c r="BG947"/>
  <c r="BF947"/>
  <c r="BE947"/>
  <c r="T947"/>
  <c r="R947"/>
  <c r="P947"/>
  <c r="BK947"/>
  <c r="J947"/>
  <c r="BI946"/>
  <c r="BH946"/>
  <c r="BG946"/>
  <c r="BF946"/>
  <c r="BE946"/>
  <c r="T946"/>
  <c r="T945" s="1"/>
  <c r="R946"/>
  <c r="R945" s="1"/>
  <c r="P946"/>
  <c r="P945" s="1"/>
  <c r="BK946"/>
  <c r="BK945" s="1"/>
  <c r="J945" s="1"/>
  <c r="J79" s="1"/>
  <c r="J946"/>
  <c r="BI944"/>
  <c r="BH944"/>
  <c r="BG944"/>
  <c r="BF944"/>
  <c r="T944"/>
  <c r="R944"/>
  <c r="P944"/>
  <c r="BK944"/>
  <c r="J944"/>
  <c r="BE944" s="1"/>
  <c r="BI943"/>
  <c r="BH943"/>
  <c r="BG943"/>
  <c r="BF943"/>
  <c r="T943"/>
  <c r="R943"/>
  <c r="P943"/>
  <c r="BK943"/>
  <c r="J943"/>
  <c r="BE943" s="1"/>
  <c r="BI942"/>
  <c r="BH942"/>
  <c r="BG942"/>
  <c r="BF942"/>
  <c r="T942"/>
  <c r="R942"/>
  <c r="P942"/>
  <c r="BK942"/>
  <c r="J942"/>
  <c r="BE942" s="1"/>
  <c r="BI938"/>
  <c r="BH938"/>
  <c r="BG938"/>
  <c r="BF938"/>
  <c r="T938"/>
  <c r="R938"/>
  <c r="P938"/>
  <c r="BK938"/>
  <c r="J938"/>
  <c r="BE938" s="1"/>
  <c r="BI937"/>
  <c r="BH937"/>
  <c r="BG937"/>
  <c r="BF937"/>
  <c r="T937"/>
  <c r="R937"/>
  <c r="P937"/>
  <c r="BK937"/>
  <c r="J937"/>
  <c r="BE937" s="1"/>
  <c r="BI936"/>
  <c r="BH936"/>
  <c r="BG936"/>
  <c r="BF936"/>
  <c r="T936"/>
  <c r="R936"/>
  <c r="P936"/>
  <c r="BK936"/>
  <c r="J936"/>
  <c r="BE936" s="1"/>
  <c r="BI935"/>
  <c r="BH935"/>
  <c r="BG935"/>
  <c r="BF935"/>
  <c r="T935"/>
  <c r="R935"/>
  <c r="P935"/>
  <c r="BK935"/>
  <c r="J935"/>
  <c r="BE935" s="1"/>
  <c r="BI934"/>
  <c r="BH934"/>
  <c r="BG934"/>
  <c r="BF934"/>
  <c r="T934"/>
  <c r="R934"/>
  <c r="P934"/>
  <c r="BK934"/>
  <c r="J934"/>
  <c r="BE934" s="1"/>
  <c r="BI933"/>
  <c r="BH933"/>
  <c r="BG933"/>
  <c r="BF933"/>
  <c r="T933"/>
  <c r="R933"/>
  <c r="P933"/>
  <c r="BK933"/>
  <c r="J933"/>
  <c r="BE933" s="1"/>
  <c r="BI932"/>
  <c r="BH932"/>
  <c r="BG932"/>
  <c r="BF932"/>
  <c r="T932"/>
  <c r="R932"/>
  <c r="P932"/>
  <c r="BK932"/>
  <c r="J932"/>
  <c r="BE932" s="1"/>
  <c r="BI931"/>
  <c r="BH931"/>
  <c r="BG931"/>
  <c r="BF931"/>
  <c r="T931"/>
  <c r="R931"/>
  <c r="P931"/>
  <c r="BK931"/>
  <c r="J931"/>
  <c r="BE931" s="1"/>
  <c r="BI930"/>
  <c r="BH930"/>
  <c r="BG930"/>
  <c r="BF930"/>
  <c r="T930"/>
  <c r="R930"/>
  <c r="P930"/>
  <c r="BK930"/>
  <c r="J930"/>
  <c r="BE930" s="1"/>
  <c r="BI929"/>
  <c r="BH929"/>
  <c r="BG929"/>
  <c r="BF929"/>
  <c r="T929"/>
  <c r="R929"/>
  <c r="P929"/>
  <c r="BK929"/>
  <c r="J929"/>
  <c r="BE929" s="1"/>
  <c r="BI928"/>
  <c r="BH928"/>
  <c r="BG928"/>
  <c r="BF928"/>
  <c r="BE928"/>
  <c r="T928"/>
  <c r="R928"/>
  <c r="P928"/>
  <c r="BK928"/>
  <c r="J928"/>
  <c r="BI927"/>
  <c r="BH927"/>
  <c r="BG927"/>
  <c r="BF927"/>
  <c r="T927"/>
  <c r="R927"/>
  <c r="P927"/>
  <c r="BK927"/>
  <c r="J927"/>
  <c r="BE927" s="1"/>
  <c r="BI926"/>
  <c r="BH926"/>
  <c r="BG926"/>
  <c r="BF926"/>
  <c r="BE926"/>
  <c r="T926"/>
  <c r="R926"/>
  <c r="P926"/>
  <c r="BK926"/>
  <c r="J926"/>
  <c r="BI925"/>
  <c r="BH925"/>
  <c r="BG925"/>
  <c r="BF925"/>
  <c r="T925"/>
  <c r="R925"/>
  <c r="P925"/>
  <c r="BK925"/>
  <c r="J925"/>
  <c r="BE925" s="1"/>
  <c r="BI924"/>
  <c r="BH924"/>
  <c r="BG924"/>
  <c r="BF924"/>
  <c r="BE924"/>
  <c r="T924"/>
  <c r="R924"/>
  <c r="P924"/>
  <c r="BK924"/>
  <c r="J924"/>
  <c r="BI923"/>
  <c r="BH923"/>
  <c r="BG923"/>
  <c r="BF923"/>
  <c r="T923"/>
  <c r="R923"/>
  <c r="P923"/>
  <c r="BK923"/>
  <c r="J923"/>
  <c r="BE923" s="1"/>
  <c r="BI922"/>
  <c r="BH922"/>
  <c r="BG922"/>
  <c r="BF922"/>
  <c r="BE922"/>
  <c r="T922"/>
  <c r="R922"/>
  <c r="P922"/>
  <c r="BK922"/>
  <c r="J922"/>
  <c r="BI921"/>
  <c r="BH921"/>
  <c r="BG921"/>
  <c r="BF921"/>
  <c r="T921"/>
  <c r="R921"/>
  <c r="P921"/>
  <c r="BK921"/>
  <c r="J921"/>
  <c r="BE921" s="1"/>
  <c r="BI920"/>
  <c r="BH920"/>
  <c r="BG920"/>
  <c r="BF920"/>
  <c r="BE920"/>
  <c r="T920"/>
  <c r="R920"/>
  <c r="P920"/>
  <c r="BK920"/>
  <c r="J920"/>
  <c r="BI919"/>
  <c r="BH919"/>
  <c r="BG919"/>
  <c r="BF919"/>
  <c r="T919"/>
  <c r="R919"/>
  <c r="P919"/>
  <c r="BK919"/>
  <c r="J919"/>
  <c r="BE919" s="1"/>
  <c r="BI918"/>
  <c r="BH918"/>
  <c r="BG918"/>
  <c r="BF918"/>
  <c r="BE918"/>
  <c r="T918"/>
  <c r="R918"/>
  <c r="P918"/>
  <c r="BK918"/>
  <c r="J918"/>
  <c r="BI917"/>
  <c r="BH917"/>
  <c r="BG917"/>
  <c r="BF917"/>
  <c r="T917"/>
  <c r="R917"/>
  <c r="P917"/>
  <c r="BK917"/>
  <c r="J917"/>
  <c r="BE917" s="1"/>
  <c r="BI916"/>
  <c r="BH916"/>
  <c r="BG916"/>
  <c r="BF916"/>
  <c r="BE916"/>
  <c r="T916"/>
  <c r="R916"/>
  <c r="P916"/>
  <c r="BK916"/>
  <c r="J916"/>
  <c r="BI915"/>
  <c r="BH915"/>
  <c r="BG915"/>
  <c r="BF915"/>
  <c r="T915"/>
  <c r="R915"/>
  <c r="P915"/>
  <c r="BK915"/>
  <c r="J915"/>
  <c r="BE915" s="1"/>
  <c r="BI907"/>
  <c r="BH907"/>
  <c r="BG907"/>
  <c r="BF907"/>
  <c r="BE907"/>
  <c r="T907"/>
  <c r="T906" s="1"/>
  <c r="R907"/>
  <c r="R906" s="1"/>
  <c r="P907"/>
  <c r="P906" s="1"/>
  <c r="BK907"/>
  <c r="BK906" s="1"/>
  <c r="J906" s="1"/>
  <c r="J78" s="1"/>
  <c r="J907"/>
  <c r="BI905"/>
  <c r="BH905"/>
  <c r="BG905"/>
  <c r="BF905"/>
  <c r="T905"/>
  <c r="R905"/>
  <c r="P905"/>
  <c r="BK905"/>
  <c r="J905"/>
  <c r="BE905" s="1"/>
  <c r="BI903"/>
  <c r="BH903"/>
  <c r="BG903"/>
  <c r="BF903"/>
  <c r="BE903"/>
  <c r="T903"/>
  <c r="T902" s="1"/>
  <c r="R903"/>
  <c r="R902" s="1"/>
  <c r="P903"/>
  <c r="P902" s="1"/>
  <c r="BK903"/>
  <c r="BK902" s="1"/>
  <c r="J902" s="1"/>
  <c r="J77" s="1"/>
  <c r="J903"/>
  <c r="BI901"/>
  <c r="BH901"/>
  <c r="BG901"/>
  <c r="BF901"/>
  <c r="BE901"/>
  <c r="T901"/>
  <c r="R901"/>
  <c r="P901"/>
  <c r="BK901"/>
  <c r="J901"/>
  <c r="BI900"/>
  <c r="BH900"/>
  <c r="BG900"/>
  <c r="BF900"/>
  <c r="T900"/>
  <c r="R900"/>
  <c r="P900"/>
  <c r="BK900"/>
  <c r="J900"/>
  <c r="BE900" s="1"/>
  <c r="BI895"/>
  <c r="BH895"/>
  <c r="BG895"/>
  <c r="BF895"/>
  <c r="BE895"/>
  <c r="T895"/>
  <c r="R895"/>
  <c r="P895"/>
  <c r="BK895"/>
  <c r="J895"/>
  <c r="BI892"/>
  <c r="BH892"/>
  <c r="BG892"/>
  <c r="BF892"/>
  <c r="T892"/>
  <c r="R892"/>
  <c r="P892"/>
  <c r="BK892"/>
  <c r="J892"/>
  <c r="BE892" s="1"/>
  <c r="BI884"/>
  <c r="BH884"/>
  <c r="BG884"/>
  <c r="BF884"/>
  <c r="BE884"/>
  <c r="T884"/>
  <c r="R884"/>
  <c r="P884"/>
  <c r="BK884"/>
  <c r="J884"/>
  <c r="BI882"/>
  <c r="BH882"/>
  <c r="BG882"/>
  <c r="BF882"/>
  <c r="T882"/>
  <c r="R882"/>
  <c r="P882"/>
  <c r="BK882"/>
  <c r="J882"/>
  <c r="BE882" s="1"/>
  <c r="BI879"/>
  <c r="BH879"/>
  <c r="BG879"/>
  <c r="BF879"/>
  <c r="BE879"/>
  <c r="T879"/>
  <c r="T878" s="1"/>
  <c r="R879"/>
  <c r="R878" s="1"/>
  <c r="P879"/>
  <c r="P878" s="1"/>
  <c r="BK879"/>
  <c r="BK878" s="1"/>
  <c r="J878" s="1"/>
  <c r="J76" s="1"/>
  <c r="J879"/>
  <c r="BI876"/>
  <c r="BH876"/>
  <c r="BG876"/>
  <c r="BF876"/>
  <c r="T876"/>
  <c r="T875" s="1"/>
  <c r="R876"/>
  <c r="R875" s="1"/>
  <c r="P876"/>
  <c r="P875" s="1"/>
  <c r="BK876"/>
  <c r="BK875" s="1"/>
  <c r="J875" s="1"/>
  <c r="J75" s="1"/>
  <c r="J876"/>
  <c r="BE876" s="1"/>
  <c r="BI874"/>
  <c r="BH874"/>
  <c r="BG874"/>
  <c r="BF874"/>
  <c r="T874"/>
  <c r="R874"/>
  <c r="P874"/>
  <c r="BK874"/>
  <c r="J874"/>
  <c r="BE874" s="1"/>
  <c r="BI872"/>
  <c r="BH872"/>
  <c r="BG872"/>
  <c r="BF872"/>
  <c r="BE872"/>
  <c r="T872"/>
  <c r="R872"/>
  <c r="P872"/>
  <c r="BK872"/>
  <c r="J872"/>
  <c r="BI869"/>
  <c r="BH869"/>
  <c r="BG869"/>
  <c r="BF869"/>
  <c r="T869"/>
  <c r="R869"/>
  <c r="P869"/>
  <c r="BK869"/>
  <c r="J869"/>
  <c r="BE869" s="1"/>
  <c r="BI867"/>
  <c r="BH867"/>
  <c r="BG867"/>
  <c r="BF867"/>
  <c r="BE867"/>
  <c r="T867"/>
  <c r="R867"/>
  <c r="P867"/>
  <c r="BK867"/>
  <c r="J867"/>
  <c r="BI864"/>
  <c r="BH864"/>
  <c r="BG864"/>
  <c r="BF864"/>
  <c r="T864"/>
  <c r="R864"/>
  <c r="P864"/>
  <c r="BK864"/>
  <c r="J864"/>
  <c r="BE864" s="1"/>
  <c r="BI861"/>
  <c r="BH861"/>
  <c r="BG861"/>
  <c r="BF861"/>
  <c r="BE861"/>
  <c r="T861"/>
  <c r="T860" s="1"/>
  <c r="R861"/>
  <c r="R860" s="1"/>
  <c r="P861"/>
  <c r="P860" s="1"/>
  <c r="BK861"/>
  <c r="BK860" s="1"/>
  <c r="J860" s="1"/>
  <c r="J74" s="1"/>
  <c r="J861"/>
  <c r="BI857"/>
  <c r="BH857"/>
  <c r="BG857"/>
  <c r="BF857"/>
  <c r="T857"/>
  <c r="R857"/>
  <c r="P857"/>
  <c r="BK857"/>
  <c r="J857"/>
  <c r="BE857" s="1"/>
  <c r="BI854"/>
  <c r="BH854"/>
  <c r="BG854"/>
  <c r="BF854"/>
  <c r="T854"/>
  <c r="R854"/>
  <c r="P854"/>
  <c r="BK854"/>
  <c r="J854"/>
  <c r="BE854" s="1"/>
  <c r="BI853"/>
  <c r="BH853"/>
  <c r="BG853"/>
  <c r="BF853"/>
  <c r="T853"/>
  <c r="T852" s="1"/>
  <c r="R853"/>
  <c r="R852" s="1"/>
  <c r="P853"/>
  <c r="P852" s="1"/>
  <c r="BK853"/>
  <c r="BK852" s="1"/>
  <c r="J852" s="1"/>
  <c r="J73" s="1"/>
  <c r="J853"/>
  <c r="BE853" s="1"/>
  <c r="BI851"/>
  <c r="BH851"/>
  <c r="BG851"/>
  <c r="BF851"/>
  <c r="T851"/>
  <c r="R851"/>
  <c r="P851"/>
  <c r="BK851"/>
  <c r="J851"/>
  <c r="BE851" s="1"/>
  <c r="BI845"/>
  <c r="BH845"/>
  <c r="BG845"/>
  <c r="BF845"/>
  <c r="BE845"/>
  <c r="T845"/>
  <c r="R845"/>
  <c r="P845"/>
  <c r="BK845"/>
  <c r="J845"/>
  <c r="BI838"/>
  <c r="BH838"/>
  <c r="BG838"/>
  <c r="BF838"/>
  <c r="T838"/>
  <c r="T837" s="1"/>
  <c r="T836" s="1"/>
  <c r="R838"/>
  <c r="R837" s="1"/>
  <c r="R836" s="1"/>
  <c r="P838"/>
  <c r="P837" s="1"/>
  <c r="P836" s="1"/>
  <c r="BK838"/>
  <c r="BK837" s="1"/>
  <c r="J838"/>
  <c r="BE838" s="1"/>
  <c r="BI835"/>
  <c r="BH835"/>
  <c r="BG835"/>
  <c r="BF835"/>
  <c r="T835"/>
  <c r="T834" s="1"/>
  <c r="R835"/>
  <c r="R834" s="1"/>
  <c r="P835"/>
  <c r="P834" s="1"/>
  <c r="BK835"/>
  <c r="BK834" s="1"/>
  <c r="J834" s="1"/>
  <c r="J70" s="1"/>
  <c r="J835"/>
  <c r="BE835" s="1"/>
  <c r="BI833"/>
  <c r="BH833"/>
  <c r="BG833"/>
  <c r="BF833"/>
  <c r="T833"/>
  <c r="R833"/>
  <c r="P833"/>
  <c r="BK833"/>
  <c r="J833"/>
  <c r="BE833" s="1"/>
  <c r="BI831"/>
  <c r="BH831"/>
  <c r="BG831"/>
  <c r="BF831"/>
  <c r="T831"/>
  <c r="R831"/>
  <c r="P831"/>
  <c r="BK831"/>
  <c r="J831"/>
  <c r="BE831" s="1"/>
  <c r="BI830"/>
  <c r="BH830"/>
  <c r="BG830"/>
  <c r="BF830"/>
  <c r="T830"/>
  <c r="R830"/>
  <c r="P830"/>
  <c r="BK830"/>
  <c r="J830"/>
  <c r="BE830" s="1"/>
  <c r="BI829"/>
  <c r="BH829"/>
  <c r="BG829"/>
  <c r="BF829"/>
  <c r="T829"/>
  <c r="T828" s="1"/>
  <c r="R829"/>
  <c r="R828" s="1"/>
  <c r="P829"/>
  <c r="P828" s="1"/>
  <c r="BK829"/>
  <c r="BK828" s="1"/>
  <c r="J828" s="1"/>
  <c r="J69" s="1"/>
  <c r="J829"/>
  <c r="BE829" s="1"/>
  <c r="BI825"/>
  <c r="BH825"/>
  <c r="BG825"/>
  <c r="BF825"/>
  <c r="T825"/>
  <c r="R825"/>
  <c r="P825"/>
  <c r="BK825"/>
  <c r="J825"/>
  <c r="BE825" s="1"/>
  <c r="BI795"/>
  <c r="BH795"/>
  <c r="BG795"/>
  <c r="BF795"/>
  <c r="BE795"/>
  <c r="T795"/>
  <c r="R795"/>
  <c r="P795"/>
  <c r="BK795"/>
  <c r="J795"/>
  <c r="BI784"/>
  <c r="BH784"/>
  <c r="BG784"/>
  <c r="BF784"/>
  <c r="T784"/>
  <c r="R784"/>
  <c r="P784"/>
  <c r="BK784"/>
  <c r="J784"/>
  <c r="BE784" s="1"/>
  <c r="BI758"/>
  <c r="BH758"/>
  <c r="BG758"/>
  <c r="BF758"/>
  <c r="BE758"/>
  <c r="T758"/>
  <c r="R758"/>
  <c r="P758"/>
  <c r="BK758"/>
  <c r="J758"/>
  <c r="BI755"/>
  <c r="BH755"/>
  <c r="BG755"/>
  <c r="BF755"/>
  <c r="T755"/>
  <c r="R755"/>
  <c r="P755"/>
  <c r="BK755"/>
  <c r="J755"/>
  <c r="BE755" s="1"/>
  <c r="BI752"/>
  <c r="BH752"/>
  <c r="BG752"/>
  <c r="BF752"/>
  <c r="BE752"/>
  <c r="T752"/>
  <c r="R752"/>
  <c r="P752"/>
  <c r="BK752"/>
  <c r="J752"/>
  <c r="BI744"/>
  <c r="BH744"/>
  <c r="BG744"/>
  <c r="BF744"/>
  <c r="T744"/>
  <c r="R744"/>
  <c r="P744"/>
  <c r="BK744"/>
  <c r="J744"/>
  <c r="BE744" s="1"/>
  <c r="BI741"/>
  <c r="BH741"/>
  <c r="BG741"/>
  <c r="BF741"/>
  <c r="BE741"/>
  <c r="T741"/>
  <c r="R741"/>
  <c r="P741"/>
  <c r="BK741"/>
  <c r="J741"/>
  <c r="BI730"/>
  <c r="BH730"/>
  <c r="BG730"/>
  <c r="BF730"/>
  <c r="T730"/>
  <c r="R730"/>
  <c r="P730"/>
  <c r="BK730"/>
  <c r="J730"/>
  <c r="BE730" s="1"/>
  <c r="BI720"/>
  <c r="BH720"/>
  <c r="BG720"/>
  <c r="BF720"/>
  <c r="BE720"/>
  <c r="T720"/>
  <c r="R720"/>
  <c r="P720"/>
  <c r="BK720"/>
  <c r="J720"/>
  <c r="BI717"/>
  <c r="BH717"/>
  <c r="BG717"/>
  <c r="BF717"/>
  <c r="T717"/>
  <c r="R717"/>
  <c r="P717"/>
  <c r="BK717"/>
  <c r="J717"/>
  <c r="BE717" s="1"/>
  <c r="BI711"/>
  <c r="BH711"/>
  <c r="BG711"/>
  <c r="BF711"/>
  <c r="BE711"/>
  <c r="T711"/>
  <c r="R711"/>
  <c r="P711"/>
  <c r="BK711"/>
  <c r="J711"/>
  <c r="BI703"/>
  <c r="BH703"/>
  <c r="BG703"/>
  <c r="BF703"/>
  <c r="BE703"/>
  <c r="T703"/>
  <c r="R703"/>
  <c r="P703"/>
  <c r="BK703"/>
  <c r="J703"/>
  <c r="BI702"/>
  <c r="BH702"/>
  <c r="BG702"/>
  <c r="BF702"/>
  <c r="BE702"/>
  <c r="T702"/>
  <c r="R702"/>
  <c r="P702"/>
  <c r="BK702"/>
  <c r="J702"/>
  <c r="BI700"/>
  <c r="BH700"/>
  <c r="BG700"/>
  <c r="BF700"/>
  <c r="BE700"/>
  <c r="T700"/>
  <c r="R700"/>
  <c r="P700"/>
  <c r="BK700"/>
  <c r="J700"/>
  <c r="BI696"/>
  <c r="BH696"/>
  <c r="BG696"/>
  <c r="BF696"/>
  <c r="BE696"/>
  <c r="T696"/>
  <c r="R696"/>
  <c r="P696"/>
  <c r="BK696"/>
  <c r="J696"/>
  <c r="BI694"/>
  <c r="BH694"/>
  <c r="BG694"/>
  <c r="BF694"/>
  <c r="BE694"/>
  <c r="T694"/>
  <c r="R694"/>
  <c r="P694"/>
  <c r="BK694"/>
  <c r="J694"/>
  <c r="BI690"/>
  <c r="BH690"/>
  <c r="BG690"/>
  <c r="BF690"/>
  <c r="BE690"/>
  <c r="T690"/>
  <c r="T689" s="1"/>
  <c r="R690"/>
  <c r="R689" s="1"/>
  <c r="P690"/>
  <c r="P689" s="1"/>
  <c r="BK690"/>
  <c r="BK689" s="1"/>
  <c r="J689" s="1"/>
  <c r="J68" s="1"/>
  <c r="J690"/>
  <c r="BI633"/>
  <c r="BH633"/>
  <c r="BG633"/>
  <c r="BF633"/>
  <c r="T633"/>
  <c r="R633"/>
  <c r="P633"/>
  <c r="BK633"/>
  <c r="J633"/>
  <c r="BE633" s="1"/>
  <c r="BI612"/>
  <c r="BH612"/>
  <c r="BG612"/>
  <c r="BF612"/>
  <c r="T612"/>
  <c r="R612"/>
  <c r="P612"/>
  <c r="BK612"/>
  <c r="J612"/>
  <c r="BE612" s="1"/>
  <c r="BI547"/>
  <c r="BH547"/>
  <c r="BG547"/>
  <c r="BF547"/>
  <c r="T547"/>
  <c r="R547"/>
  <c r="P547"/>
  <c r="BK547"/>
  <c r="J547"/>
  <c r="BE547" s="1"/>
  <c r="BI543"/>
  <c r="BH543"/>
  <c r="BG543"/>
  <c r="BF543"/>
  <c r="T543"/>
  <c r="R543"/>
  <c r="P543"/>
  <c r="BK543"/>
  <c r="J543"/>
  <c r="BE543" s="1"/>
  <c r="BI542"/>
  <c r="BH542"/>
  <c r="BG542"/>
  <c r="BF542"/>
  <c r="T542"/>
  <c r="R542"/>
  <c r="P542"/>
  <c r="BK542"/>
  <c r="J542"/>
  <c r="BE542" s="1"/>
  <c r="BI539"/>
  <c r="BH539"/>
  <c r="BG539"/>
  <c r="BF539"/>
  <c r="T539"/>
  <c r="R539"/>
  <c r="P539"/>
  <c r="BK539"/>
  <c r="J539"/>
  <c r="BE539" s="1"/>
  <c r="BI537"/>
  <c r="BH537"/>
  <c r="BG537"/>
  <c r="BF537"/>
  <c r="T537"/>
  <c r="R537"/>
  <c r="P537"/>
  <c r="BK537"/>
  <c r="J537"/>
  <c r="BE537" s="1"/>
  <c r="BI535"/>
  <c r="BH535"/>
  <c r="BG535"/>
  <c r="BF535"/>
  <c r="T535"/>
  <c r="R535"/>
  <c r="P535"/>
  <c r="BK535"/>
  <c r="J535"/>
  <c r="BE535" s="1"/>
  <c r="BI533"/>
  <c r="BH533"/>
  <c r="BG533"/>
  <c r="BF533"/>
  <c r="T533"/>
  <c r="R533"/>
  <c r="P533"/>
  <c r="BK533"/>
  <c r="J533"/>
  <c r="BE533" s="1"/>
  <c r="BI531"/>
  <c r="BH531"/>
  <c r="BG531"/>
  <c r="BF531"/>
  <c r="T531"/>
  <c r="R531"/>
  <c r="P531"/>
  <c r="BK531"/>
  <c r="J531"/>
  <c r="BE531" s="1"/>
  <c r="BI529"/>
  <c r="BH529"/>
  <c r="BG529"/>
  <c r="BF529"/>
  <c r="T529"/>
  <c r="R529"/>
  <c r="P529"/>
  <c r="BK529"/>
  <c r="J529"/>
  <c r="BE529" s="1"/>
  <c r="BI486"/>
  <c r="BH486"/>
  <c r="BG486"/>
  <c r="BF486"/>
  <c r="T486"/>
  <c r="R486"/>
  <c r="P486"/>
  <c r="BK486"/>
  <c r="J486"/>
  <c r="BE486" s="1"/>
  <c r="BI484"/>
  <c r="BH484"/>
  <c r="BG484"/>
  <c r="BF484"/>
  <c r="T484"/>
  <c r="R484"/>
  <c r="P484"/>
  <c r="BK484"/>
  <c r="J484"/>
  <c r="BE484" s="1"/>
  <c r="BI482"/>
  <c r="BH482"/>
  <c r="BG482"/>
  <c r="BF482"/>
  <c r="T482"/>
  <c r="R482"/>
  <c r="P482"/>
  <c r="BK482"/>
  <c r="J482"/>
  <c r="BE482" s="1"/>
  <c r="BI480"/>
  <c r="BH480"/>
  <c r="BG480"/>
  <c r="BF480"/>
  <c r="BE480"/>
  <c r="T480"/>
  <c r="R480"/>
  <c r="P480"/>
  <c r="BK480"/>
  <c r="J480"/>
  <c r="BI478"/>
  <c r="BH478"/>
  <c r="BG478"/>
  <c r="BF478"/>
  <c r="T478"/>
  <c r="R478"/>
  <c r="P478"/>
  <c r="BK478"/>
  <c r="J478"/>
  <c r="BE478" s="1"/>
  <c r="BI460"/>
  <c r="BH460"/>
  <c r="BG460"/>
  <c r="BF460"/>
  <c r="BE460"/>
  <c r="T460"/>
  <c r="R460"/>
  <c r="P460"/>
  <c r="BK460"/>
  <c r="J460"/>
  <c r="BI458"/>
  <c r="BH458"/>
  <c r="BG458"/>
  <c r="BF458"/>
  <c r="T458"/>
  <c r="R458"/>
  <c r="P458"/>
  <c r="BK458"/>
  <c r="J458"/>
  <c r="BE458" s="1"/>
  <c r="BI445"/>
  <c r="BH445"/>
  <c r="BG445"/>
  <c r="BF445"/>
  <c r="BE445"/>
  <c r="T445"/>
  <c r="R445"/>
  <c r="P445"/>
  <c r="BK445"/>
  <c r="J445"/>
  <c r="BI443"/>
  <c r="BH443"/>
  <c r="BG443"/>
  <c r="BF443"/>
  <c r="T443"/>
  <c r="R443"/>
  <c r="P443"/>
  <c r="BK443"/>
  <c r="J443"/>
  <c r="BE443" s="1"/>
  <c r="BI437"/>
  <c r="BH437"/>
  <c r="BG437"/>
  <c r="BF437"/>
  <c r="BE437"/>
  <c r="T437"/>
  <c r="R437"/>
  <c r="P437"/>
  <c r="BK437"/>
  <c r="J437"/>
  <c r="BI435"/>
  <c r="BH435"/>
  <c r="BG435"/>
  <c r="BF435"/>
  <c r="T435"/>
  <c r="R435"/>
  <c r="P435"/>
  <c r="BK435"/>
  <c r="J435"/>
  <c r="BE435" s="1"/>
  <c r="BI431"/>
  <c r="BH431"/>
  <c r="BG431"/>
  <c r="BF431"/>
  <c r="BE431"/>
  <c r="T431"/>
  <c r="R431"/>
  <c r="P431"/>
  <c r="BK431"/>
  <c r="J431"/>
  <c r="BI426"/>
  <c r="BH426"/>
  <c r="BG426"/>
  <c r="BF426"/>
  <c r="BE426"/>
  <c r="T426"/>
  <c r="R426"/>
  <c r="P426"/>
  <c r="BK426"/>
  <c r="J426"/>
  <c r="BI424"/>
  <c r="BH424"/>
  <c r="BG424"/>
  <c r="BF424"/>
  <c r="BE424"/>
  <c r="T424"/>
  <c r="R424"/>
  <c r="P424"/>
  <c r="BK424"/>
  <c r="J424"/>
  <c r="BI372"/>
  <c r="BH372"/>
  <c r="BG372"/>
  <c r="BF372"/>
  <c r="BE372"/>
  <c r="T372"/>
  <c r="R372"/>
  <c r="P372"/>
  <c r="BK372"/>
  <c r="J372"/>
  <c r="BI370"/>
  <c r="BH370"/>
  <c r="BG370"/>
  <c r="BF370"/>
  <c r="BE370"/>
  <c r="T370"/>
  <c r="R370"/>
  <c r="P370"/>
  <c r="BK370"/>
  <c r="J370"/>
  <c r="BI353"/>
  <c r="BH353"/>
  <c r="BG353"/>
  <c r="BF353"/>
  <c r="BE353"/>
  <c r="T353"/>
  <c r="R353"/>
  <c r="P353"/>
  <c r="BK353"/>
  <c r="J353"/>
  <c r="BI351"/>
  <c r="BH351"/>
  <c r="BG351"/>
  <c r="BF351"/>
  <c r="BE351"/>
  <c r="T351"/>
  <c r="R351"/>
  <c r="P351"/>
  <c r="BK351"/>
  <c r="J351"/>
  <c r="BI340"/>
  <c r="BH340"/>
  <c r="BG340"/>
  <c r="BF340"/>
  <c r="BE340"/>
  <c r="T340"/>
  <c r="R340"/>
  <c r="P340"/>
  <c r="BK340"/>
  <c r="J340"/>
  <c r="BI334"/>
  <c r="BH334"/>
  <c r="BG334"/>
  <c r="BF334"/>
  <c r="BE334"/>
  <c r="T334"/>
  <c r="R334"/>
  <c r="P334"/>
  <c r="BK334"/>
  <c r="J334"/>
  <c r="BI325"/>
  <c r="BH325"/>
  <c r="BG325"/>
  <c r="BF325"/>
  <c r="BE325"/>
  <c r="T325"/>
  <c r="R325"/>
  <c r="P325"/>
  <c r="BK325"/>
  <c r="J325"/>
  <c r="BI317"/>
  <c r="BH317"/>
  <c r="BG317"/>
  <c r="BF317"/>
  <c r="BE317"/>
  <c r="T317"/>
  <c r="R317"/>
  <c r="P317"/>
  <c r="BK317"/>
  <c r="J317"/>
  <c r="BI308"/>
  <c r="BH308"/>
  <c r="BG308"/>
  <c r="BF308"/>
  <c r="BE308"/>
  <c r="T308"/>
  <c r="R308"/>
  <c r="P308"/>
  <c r="BK308"/>
  <c r="J308"/>
  <c r="BI304"/>
  <c r="BH304"/>
  <c r="BG304"/>
  <c r="BF304"/>
  <c r="BE304"/>
  <c r="T304"/>
  <c r="R304"/>
  <c r="P304"/>
  <c r="BK304"/>
  <c r="J304"/>
  <c r="BI301"/>
  <c r="BH301"/>
  <c r="BG301"/>
  <c r="BF301"/>
  <c r="BE301"/>
  <c r="T301"/>
  <c r="R301"/>
  <c r="P301"/>
  <c r="BK301"/>
  <c r="J301"/>
  <c r="BI278"/>
  <c r="BH278"/>
  <c r="BG278"/>
  <c r="BF278"/>
  <c r="BE278"/>
  <c r="T278"/>
  <c r="R278"/>
  <c r="P278"/>
  <c r="BK278"/>
  <c r="J278"/>
  <c r="BI275"/>
  <c r="BH275"/>
  <c r="BG275"/>
  <c r="BF275"/>
  <c r="BE275"/>
  <c r="T275"/>
  <c r="R275"/>
  <c r="P275"/>
  <c r="BK275"/>
  <c r="J275"/>
  <c r="BI272"/>
  <c r="BH272"/>
  <c r="BG272"/>
  <c r="BF272"/>
  <c r="BE272"/>
  <c r="T272"/>
  <c r="R272"/>
  <c r="P272"/>
  <c r="BK272"/>
  <c r="J272"/>
  <c r="BI269"/>
  <c r="BH269"/>
  <c r="BG269"/>
  <c r="BF269"/>
  <c r="BE269"/>
  <c r="T269"/>
  <c r="R269"/>
  <c r="P269"/>
  <c r="BK269"/>
  <c r="J269"/>
  <c r="BI266"/>
  <c r="BH266"/>
  <c r="BG266"/>
  <c r="BF266"/>
  <c r="BE266"/>
  <c r="T266"/>
  <c r="R266"/>
  <c r="P266"/>
  <c r="BK266"/>
  <c r="J266"/>
  <c r="BI263"/>
  <c r="BH263"/>
  <c r="BG263"/>
  <c r="BF263"/>
  <c r="BE263"/>
  <c r="T263"/>
  <c r="R263"/>
  <c r="P263"/>
  <c r="BK263"/>
  <c r="J263"/>
  <c r="BI258"/>
  <c r="BH258"/>
  <c r="BG258"/>
  <c r="BF258"/>
  <c r="BE258"/>
  <c r="T258"/>
  <c r="T257" s="1"/>
  <c r="R258"/>
  <c r="R257" s="1"/>
  <c r="P258"/>
  <c r="P257" s="1"/>
  <c r="BK258"/>
  <c r="BK257" s="1"/>
  <c r="J257" s="1"/>
  <c r="J67" s="1"/>
  <c r="J258"/>
  <c r="BI255"/>
  <c r="BH255"/>
  <c r="BG255"/>
  <c r="BF255"/>
  <c r="T255"/>
  <c r="R255"/>
  <c r="P255"/>
  <c r="BK255"/>
  <c r="J255"/>
  <c r="BE255" s="1"/>
  <c r="BI252"/>
  <c r="BH252"/>
  <c r="BG252"/>
  <c r="BF252"/>
  <c r="T252"/>
  <c r="R252"/>
  <c r="P252"/>
  <c r="BK252"/>
  <c r="J252"/>
  <c r="BE252" s="1"/>
  <c r="BI250"/>
  <c r="BH250"/>
  <c r="BG250"/>
  <c r="BF250"/>
  <c r="T250"/>
  <c r="R250"/>
  <c r="P250"/>
  <c r="BK250"/>
  <c r="J250"/>
  <c r="BE250" s="1"/>
  <c r="BI243"/>
  <c r="BH243"/>
  <c r="BG243"/>
  <c r="BF243"/>
  <c r="T243"/>
  <c r="R243"/>
  <c r="P243"/>
  <c r="BK243"/>
  <c r="J243"/>
  <c r="BE243" s="1"/>
  <c r="BI238"/>
  <c r="BH238"/>
  <c r="BG238"/>
  <c r="BF238"/>
  <c r="T238"/>
  <c r="R238"/>
  <c r="P238"/>
  <c r="BK238"/>
  <c r="J238"/>
  <c r="BE238" s="1"/>
  <c r="BI233"/>
  <c r="BH233"/>
  <c r="BG233"/>
  <c r="BF233"/>
  <c r="BE233"/>
  <c r="T233"/>
  <c r="R233"/>
  <c r="P233"/>
  <c r="BK233"/>
  <c r="J233"/>
  <c r="BI230"/>
  <c r="BH230"/>
  <c r="BG230"/>
  <c r="BF230"/>
  <c r="T230"/>
  <c r="R230"/>
  <c r="P230"/>
  <c r="BK230"/>
  <c r="J230"/>
  <c r="BE230" s="1"/>
  <c r="BI227"/>
  <c r="BH227"/>
  <c r="BG227"/>
  <c r="BF227"/>
  <c r="BE227"/>
  <c r="T227"/>
  <c r="R227"/>
  <c r="P227"/>
  <c r="BK227"/>
  <c r="J227"/>
  <c r="BI218"/>
  <c r="BH218"/>
  <c r="BG218"/>
  <c r="BF218"/>
  <c r="T218"/>
  <c r="R218"/>
  <c r="P218"/>
  <c r="BK218"/>
  <c r="J218"/>
  <c r="BE218" s="1"/>
  <c r="BI213"/>
  <c r="BH213"/>
  <c r="BG213"/>
  <c r="BF213"/>
  <c r="BE213"/>
  <c r="T213"/>
  <c r="R213"/>
  <c r="P213"/>
  <c r="BK213"/>
  <c r="J213"/>
  <c r="BI208"/>
  <c r="BH208"/>
  <c r="BG208"/>
  <c r="BF208"/>
  <c r="T208"/>
  <c r="T207" s="1"/>
  <c r="R208"/>
  <c r="R207" s="1"/>
  <c r="P208"/>
  <c r="P207" s="1"/>
  <c r="BK208"/>
  <c r="BK207" s="1"/>
  <c r="J207" s="1"/>
  <c r="J66" s="1"/>
  <c r="J208"/>
  <c r="BE208" s="1"/>
  <c r="BI206"/>
  <c r="BH206"/>
  <c r="BG206"/>
  <c r="BF206"/>
  <c r="BE206"/>
  <c r="T206"/>
  <c r="R206"/>
  <c r="P206"/>
  <c r="BK206"/>
  <c r="J206"/>
  <c r="BI202"/>
  <c r="BH202"/>
  <c r="BG202"/>
  <c r="BF202"/>
  <c r="BE202"/>
  <c r="T202"/>
  <c r="R202"/>
  <c r="P202"/>
  <c r="BK202"/>
  <c r="J202"/>
  <c r="BI197"/>
  <c r="BH197"/>
  <c r="BG197"/>
  <c r="BF197"/>
  <c r="BE197"/>
  <c r="T197"/>
  <c r="T196" s="1"/>
  <c r="R197"/>
  <c r="R196" s="1"/>
  <c r="P197"/>
  <c r="P196" s="1"/>
  <c r="BK197"/>
  <c r="BK196" s="1"/>
  <c r="J196" s="1"/>
  <c r="J65" s="1"/>
  <c r="J197"/>
  <c r="BI195"/>
  <c r="BH195"/>
  <c r="BG195"/>
  <c r="BF195"/>
  <c r="BE195"/>
  <c r="T195"/>
  <c r="R195"/>
  <c r="P195"/>
  <c r="BK195"/>
  <c r="J195"/>
  <c r="BI192"/>
  <c r="BH192"/>
  <c r="BG192"/>
  <c r="BF192"/>
  <c r="T192"/>
  <c r="R192"/>
  <c r="P192"/>
  <c r="BK192"/>
  <c r="J192"/>
  <c r="BE192" s="1"/>
  <c r="BI189"/>
  <c r="BH189"/>
  <c r="BG189"/>
  <c r="BF189"/>
  <c r="BE189"/>
  <c r="T189"/>
  <c r="R189"/>
  <c r="P189"/>
  <c r="BK189"/>
  <c r="J189"/>
  <c r="BI179"/>
  <c r="BH179"/>
  <c r="BG179"/>
  <c r="BF179"/>
  <c r="T179"/>
  <c r="T178" s="1"/>
  <c r="R179"/>
  <c r="R178" s="1"/>
  <c r="P179"/>
  <c r="P178" s="1"/>
  <c r="BK179"/>
  <c r="BK178" s="1"/>
  <c r="J178" s="1"/>
  <c r="J64" s="1"/>
  <c r="J179"/>
  <c r="BE179" s="1"/>
  <c r="BI175"/>
  <c r="BH175"/>
  <c r="BG175"/>
  <c r="BF175"/>
  <c r="BE175"/>
  <c r="T175"/>
  <c r="T174" s="1"/>
  <c r="R175"/>
  <c r="R174" s="1"/>
  <c r="P175"/>
  <c r="P174" s="1"/>
  <c r="BK175"/>
  <c r="BK174" s="1"/>
  <c r="J174" s="1"/>
  <c r="J63" s="1"/>
  <c r="J175"/>
  <c r="BI164"/>
  <c r="BH164"/>
  <c r="BG164"/>
  <c r="BF164"/>
  <c r="BE164"/>
  <c r="T164"/>
  <c r="R164"/>
  <c r="P164"/>
  <c r="BK164"/>
  <c r="J164"/>
  <c r="BI162"/>
  <c r="BH162"/>
  <c r="BG162"/>
  <c r="BF162"/>
  <c r="T162"/>
  <c r="R162"/>
  <c r="P162"/>
  <c r="BK162"/>
  <c r="J162"/>
  <c r="BE162" s="1"/>
  <c r="BI160"/>
  <c r="BH160"/>
  <c r="BG160"/>
  <c r="BF160"/>
  <c r="BE160"/>
  <c r="T160"/>
  <c r="R160"/>
  <c r="P160"/>
  <c r="BK160"/>
  <c r="J160"/>
  <c r="BI158"/>
  <c r="BH158"/>
  <c r="BG158"/>
  <c r="BF158"/>
  <c r="T158"/>
  <c r="R158"/>
  <c r="P158"/>
  <c r="BK158"/>
  <c r="J158"/>
  <c r="BE158" s="1"/>
  <c r="BI153"/>
  <c r="BH153"/>
  <c r="BG153"/>
  <c r="BF153"/>
  <c r="BE153"/>
  <c r="T153"/>
  <c r="R153"/>
  <c r="P153"/>
  <c r="BK153"/>
  <c r="J153"/>
  <c r="BI137"/>
  <c r="BH137"/>
  <c r="BG137"/>
  <c r="BF137"/>
  <c r="T137"/>
  <c r="R137"/>
  <c r="P137"/>
  <c r="BK137"/>
  <c r="J137"/>
  <c r="BE137" s="1"/>
  <c r="BI134"/>
  <c r="BH134"/>
  <c r="BG134"/>
  <c r="BF134"/>
  <c r="BE134"/>
  <c r="T134"/>
  <c r="R134"/>
  <c r="P134"/>
  <c r="BK134"/>
  <c r="J134"/>
  <c r="BI129"/>
  <c r="BH129"/>
  <c r="BG129"/>
  <c r="BF129"/>
  <c r="T129"/>
  <c r="R129"/>
  <c r="P129"/>
  <c r="BK129"/>
  <c r="J129"/>
  <c r="BE129" s="1"/>
  <c r="BI122"/>
  <c r="BH122"/>
  <c r="BG122"/>
  <c r="BF122"/>
  <c r="BE122"/>
  <c r="T122"/>
  <c r="R122"/>
  <c r="P122"/>
  <c r="BK122"/>
  <c r="J122"/>
  <c r="BI112"/>
  <c r="BH112"/>
  <c r="BG112"/>
  <c r="BF112"/>
  <c r="T112"/>
  <c r="R112"/>
  <c r="P112"/>
  <c r="BK112"/>
  <c r="J112"/>
  <c r="BE112" s="1"/>
  <c r="BI107"/>
  <c r="F36" s="1"/>
  <c r="BD58" i="1" s="1"/>
  <c r="BH107" i="6"/>
  <c r="F35" s="1"/>
  <c r="BC58" i="1" s="1"/>
  <c r="BG107" i="6"/>
  <c r="F34" s="1"/>
  <c r="BB58" i="1" s="1"/>
  <c r="BF107" i="6"/>
  <c r="F33" s="1"/>
  <c r="BA58" i="1" s="1"/>
  <c r="BE107" i="6"/>
  <c r="F32" s="1"/>
  <c r="AZ58" i="1" s="1"/>
  <c r="T107" i="6"/>
  <c r="T106" s="1"/>
  <c r="T105" s="1"/>
  <c r="T104" s="1"/>
  <c r="R107"/>
  <c r="R106" s="1"/>
  <c r="R105" s="1"/>
  <c r="R104" s="1"/>
  <c r="P107"/>
  <c r="P106" s="1"/>
  <c r="P105" s="1"/>
  <c r="P104" s="1"/>
  <c r="AU58" i="1" s="1"/>
  <c r="BK107" i="6"/>
  <c r="BK106" s="1"/>
  <c r="J107"/>
  <c r="J100"/>
  <c r="F100"/>
  <c r="J98"/>
  <c r="F98"/>
  <c r="E96"/>
  <c r="J55"/>
  <c r="F55"/>
  <c r="F53"/>
  <c r="E51"/>
  <c r="J20"/>
  <c r="E20"/>
  <c r="F56" s="1"/>
  <c r="J19"/>
  <c r="J14"/>
  <c r="J53" s="1"/>
  <c r="E7"/>
  <c r="E92" s="1"/>
  <c r="AY56" i="1"/>
  <c r="AX56"/>
  <c r="BI107" i="5"/>
  <c r="BH107"/>
  <c r="BG107"/>
  <c r="BF107"/>
  <c r="BE107"/>
  <c r="T107"/>
  <c r="R107"/>
  <c r="P107"/>
  <c r="BK107"/>
  <c r="J107"/>
  <c r="BI106"/>
  <c r="BH106"/>
  <c r="BG106"/>
  <c r="BF106"/>
  <c r="BE106"/>
  <c r="T106"/>
  <c r="R106"/>
  <c r="P106"/>
  <c r="BK106"/>
  <c r="J106"/>
  <c r="BI105"/>
  <c r="BH105"/>
  <c r="BG105"/>
  <c r="BF105"/>
  <c r="BE105"/>
  <c r="T105"/>
  <c r="R105"/>
  <c r="P105"/>
  <c r="BK105"/>
  <c r="J105"/>
  <c r="BI104"/>
  <c r="BH104"/>
  <c r="BG104"/>
  <c r="BF104"/>
  <c r="BE104"/>
  <c r="T104"/>
  <c r="R104"/>
  <c r="P104"/>
  <c r="BK104"/>
  <c r="J104"/>
  <c r="BI103"/>
  <c r="BH103"/>
  <c r="BG103"/>
  <c r="BF103"/>
  <c r="BE103"/>
  <c r="T103"/>
  <c r="R103"/>
  <c r="P103"/>
  <c r="BK103"/>
  <c r="J103"/>
  <c r="BI101"/>
  <c r="BH101"/>
  <c r="BG101"/>
  <c r="BF101"/>
  <c r="BE101"/>
  <c r="T101"/>
  <c r="R101"/>
  <c r="P101"/>
  <c r="BK101"/>
  <c r="J101"/>
  <c r="BI99"/>
  <c r="BH99"/>
  <c r="BG99"/>
  <c r="BF99"/>
  <c r="BE99"/>
  <c r="T99"/>
  <c r="R99"/>
  <c r="P99"/>
  <c r="BK99"/>
  <c r="J99"/>
  <c r="BI98"/>
  <c r="BH98"/>
  <c r="BG98"/>
  <c r="BF98"/>
  <c r="BE98"/>
  <c r="T98"/>
  <c r="R98"/>
  <c r="P98"/>
  <c r="BK98"/>
  <c r="J98"/>
  <c r="BI97"/>
  <c r="BH97"/>
  <c r="BG97"/>
  <c r="BF97"/>
  <c r="BE97"/>
  <c r="T97"/>
  <c r="R97"/>
  <c r="P97"/>
  <c r="BK97"/>
  <c r="J97"/>
  <c r="BI96"/>
  <c r="BH96"/>
  <c r="BG96"/>
  <c r="BF96"/>
  <c r="BE96"/>
  <c r="T96"/>
  <c r="R96"/>
  <c r="P96"/>
  <c r="BK96"/>
  <c r="J96"/>
  <c r="BI95"/>
  <c r="BH95"/>
  <c r="BG95"/>
  <c r="BF95"/>
  <c r="BE95"/>
  <c r="T95"/>
  <c r="R95"/>
  <c r="P95"/>
  <c r="BK95"/>
  <c r="J95"/>
  <c r="BI94"/>
  <c r="BH94"/>
  <c r="BG94"/>
  <c r="BF94"/>
  <c r="BE94"/>
  <c r="T94"/>
  <c r="R94"/>
  <c r="P94"/>
  <c r="BK94"/>
  <c r="J94"/>
  <c r="BI93"/>
  <c r="BH93"/>
  <c r="BG93"/>
  <c r="BF93"/>
  <c r="BE93"/>
  <c r="T93"/>
  <c r="R93"/>
  <c r="P93"/>
  <c r="BK93"/>
  <c r="J93"/>
  <c r="BI92"/>
  <c r="BH92"/>
  <c r="BG92"/>
  <c r="BF92"/>
  <c r="BE92"/>
  <c r="T92"/>
  <c r="R92"/>
  <c r="P92"/>
  <c r="BK92"/>
  <c r="J92"/>
  <c r="BI91"/>
  <c r="BH91"/>
  <c r="BG91"/>
  <c r="BF91"/>
  <c r="BE91"/>
  <c r="T91"/>
  <c r="R91"/>
  <c r="P91"/>
  <c r="BK91"/>
  <c r="J91"/>
  <c r="BI90"/>
  <c r="BH90"/>
  <c r="BG90"/>
  <c r="BF90"/>
  <c r="BE90"/>
  <c r="T90"/>
  <c r="R90"/>
  <c r="P90"/>
  <c r="BK90"/>
  <c r="J90"/>
  <c r="BI89"/>
  <c r="BH89"/>
  <c r="BG89"/>
  <c r="BF89"/>
  <c r="BE89"/>
  <c r="T89"/>
  <c r="R89"/>
  <c r="P89"/>
  <c r="BK89"/>
  <c r="J89"/>
  <c r="BI88"/>
  <c r="BH88"/>
  <c r="BG88"/>
  <c r="BF88"/>
  <c r="BE88"/>
  <c r="T88"/>
  <c r="R88"/>
  <c r="P88"/>
  <c r="BK88"/>
  <c r="J88"/>
  <c r="BI87"/>
  <c r="F36" s="1"/>
  <c r="BD56" i="1" s="1"/>
  <c r="BH87" i="5"/>
  <c r="F35" s="1"/>
  <c r="BC56" i="1" s="1"/>
  <c r="BG87" i="5"/>
  <c r="F34" s="1"/>
  <c r="BB56" i="1" s="1"/>
  <c r="BF87" i="5"/>
  <c r="J33" s="1"/>
  <c r="AW56" i="1" s="1"/>
  <c r="BE87" i="5"/>
  <c r="F32" s="1"/>
  <c r="AZ56" i="1" s="1"/>
  <c r="T87" i="5"/>
  <c r="T86" s="1"/>
  <c r="T85" s="1"/>
  <c r="T84" s="1"/>
  <c r="R87"/>
  <c r="R86" s="1"/>
  <c r="R85" s="1"/>
  <c r="R84" s="1"/>
  <c r="P87"/>
  <c r="P86" s="1"/>
  <c r="P85" s="1"/>
  <c r="P84" s="1"/>
  <c r="AU56" i="1" s="1"/>
  <c r="BK87" i="5"/>
  <c r="BK86" s="1"/>
  <c r="J87"/>
  <c r="J80"/>
  <c r="F80"/>
  <c r="F78"/>
  <c r="E76"/>
  <c r="E72"/>
  <c r="J55"/>
  <c r="F55"/>
  <c r="F53"/>
  <c r="E51"/>
  <c r="E47"/>
  <c r="J20"/>
  <c r="E20"/>
  <c r="F81" s="1"/>
  <c r="J19"/>
  <c r="J14"/>
  <c r="J78" s="1"/>
  <c r="E7"/>
  <c r="BK86" i="4"/>
  <c r="J86" s="1"/>
  <c r="J62" s="1"/>
  <c r="AY55" i="1"/>
  <c r="AX55"/>
  <c r="F36" i="4"/>
  <c r="BD55" i="1" s="1"/>
  <c r="F33" i="4"/>
  <c r="BA55" i="1" s="1"/>
  <c r="BI87" i="4"/>
  <c r="BH87"/>
  <c r="F35" s="1"/>
  <c r="BC55" i="1" s="1"/>
  <c r="BG87" i="4"/>
  <c r="F34" s="1"/>
  <c r="BB55" i="1" s="1"/>
  <c r="BF87" i="4"/>
  <c r="J33" s="1"/>
  <c r="AW55" i="1" s="1"/>
  <c r="T87" i="4"/>
  <c r="T86" s="1"/>
  <c r="T85" s="1"/>
  <c r="T84" s="1"/>
  <c r="R87"/>
  <c r="R86" s="1"/>
  <c r="R85" s="1"/>
  <c r="R84" s="1"/>
  <c r="P87"/>
  <c r="P86" s="1"/>
  <c r="P85" s="1"/>
  <c r="P84" s="1"/>
  <c r="AU55" i="1" s="1"/>
  <c r="BK87" i="4"/>
  <c r="J87"/>
  <c r="BE87" s="1"/>
  <c r="J80"/>
  <c r="F80"/>
  <c r="F78"/>
  <c r="E76"/>
  <c r="E72"/>
  <c r="F56"/>
  <c r="J55"/>
  <c r="F55"/>
  <c r="F53"/>
  <c r="E51"/>
  <c r="E47"/>
  <c r="J20"/>
  <c r="E20"/>
  <c r="F81" s="1"/>
  <c r="J19"/>
  <c r="J14"/>
  <c r="J78" s="1"/>
  <c r="E7"/>
  <c r="AY54" i="1"/>
  <c r="AX54"/>
  <c r="F35" i="3"/>
  <c r="BC54" i="1" s="1"/>
  <c r="J32" i="3"/>
  <c r="AV54" i="1" s="1"/>
  <c r="F32" i="3"/>
  <c r="AZ54" i="1" s="1"/>
  <c r="BI87" i="3"/>
  <c r="F36" s="1"/>
  <c r="BD54" i="1" s="1"/>
  <c r="BH87" i="3"/>
  <c r="BG87"/>
  <c r="F34" s="1"/>
  <c r="BB54" i="1" s="1"/>
  <c r="BF87" i="3"/>
  <c r="F33" s="1"/>
  <c r="BA54" i="1" s="1"/>
  <c r="BE87" i="3"/>
  <c r="T87"/>
  <c r="T86" s="1"/>
  <c r="T85" s="1"/>
  <c r="T84" s="1"/>
  <c r="R87"/>
  <c r="R86" s="1"/>
  <c r="R85" s="1"/>
  <c r="R84" s="1"/>
  <c r="P87"/>
  <c r="P86" s="1"/>
  <c r="P85" s="1"/>
  <c r="P84" s="1"/>
  <c r="AU54" i="1" s="1"/>
  <c r="BK87" i="3"/>
  <c r="BK86" s="1"/>
  <c r="J87"/>
  <c r="J80"/>
  <c r="F80"/>
  <c r="F78"/>
  <c r="E76"/>
  <c r="E72"/>
  <c r="J55"/>
  <c r="F55"/>
  <c r="F53"/>
  <c r="E51"/>
  <c r="J20"/>
  <c r="E20"/>
  <c r="F81" s="1"/>
  <c r="J19"/>
  <c r="J14"/>
  <c r="J53" s="1"/>
  <c r="E7"/>
  <c r="E47" s="1"/>
  <c r="AY53" i="1"/>
  <c r="AX53"/>
  <c r="BI1502" i="2"/>
  <c r="BH1502"/>
  <c r="BG1502"/>
  <c r="BF1502"/>
  <c r="BE1502"/>
  <c r="T1502"/>
  <c r="R1502"/>
  <c r="P1502"/>
  <c r="BK1502"/>
  <c r="J1502"/>
  <c r="BI1501"/>
  <c r="BH1501"/>
  <c r="BG1501"/>
  <c r="BF1501"/>
  <c r="BE1501"/>
  <c r="T1501"/>
  <c r="R1501"/>
  <c r="P1501"/>
  <c r="BK1501"/>
  <c r="J1501"/>
  <c r="BI1500"/>
  <c r="BH1500"/>
  <c r="BG1500"/>
  <c r="BF1500"/>
  <c r="BE1500"/>
  <c r="T1500"/>
  <c r="R1500"/>
  <c r="P1500"/>
  <c r="BK1500"/>
  <c r="J1500"/>
  <c r="BI1499"/>
  <c r="BH1499"/>
  <c r="BG1499"/>
  <c r="BF1499"/>
  <c r="BE1499"/>
  <c r="T1499"/>
  <c r="R1499"/>
  <c r="P1499"/>
  <c r="BK1499"/>
  <c r="J1499"/>
  <c r="BI1498"/>
  <c r="BH1498"/>
  <c r="BG1498"/>
  <c r="BF1498"/>
  <c r="BE1498"/>
  <c r="T1498"/>
  <c r="R1498"/>
  <c r="P1498"/>
  <c r="BK1498"/>
  <c r="J1498"/>
  <c r="BI1497"/>
  <c r="BH1497"/>
  <c r="BG1497"/>
  <c r="BF1497"/>
  <c r="BE1497"/>
  <c r="T1497"/>
  <c r="R1497"/>
  <c r="P1497"/>
  <c r="BK1497"/>
  <c r="J1497"/>
  <c r="BI1496"/>
  <c r="BH1496"/>
  <c r="BG1496"/>
  <c r="BF1496"/>
  <c r="BE1496"/>
  <c r="T1496"/>
  <c r="R1496"/>
  <c r="P1496"/>
  <c r="BK1496"/>
  <c r="J1496"/>
  <c r="BI1495"/>
  <c r="BH1495"/>
  <c r="BG1495"/>
  <c r="BF1495"/>
  <c r="BE1495"/>
  <c r="T1495"/>
  <c r="R1495"/>
  <c r="P1495"/>
  <c r="BK1495"/>
  <c r="J1495"/>
  <c r="BI1494"/>
  <c r="BH1494"/>
  <c r="BG1494"/>
  <c r="BF1494"/>
  <c r="BE1494"/>
  <c r="T1494"/>
  <c r="R1494"/>
  <c r="P1494"/>
  <c r="BK1494"/>
  <c r="J1494"/>
  <c r="BI1493"/>
  <c r="BH1493"/>
  <c r="BG1493"/>
  <c r="BF1493"/>
  <c r="BE1493"/>
  <c r="T1493"/>
  <c r="R1493"/>
  <c r="P1493"/>
  <c r="BK1493"/>
  <c r="J1493"/>
  <c r="BI1492"/>
  <c r="BH1492"/>
  <c r="BG1492"/>
  <c r="BF1492"/>
  <c r="BE1492"/>
  <c r="T1492"/>
  <c r="T1491" s="1"/>
  <c r="R1492"/>
  <c r="R1491" s="1"/>
  <c r="P1492"/>
  <c r="P1491" s="1"/>
  <c r="BK1492"/>
  <c r="BK1491" s="1"/>
  <c r="J1491" s="1"/>
  <c r="J85" s="1"/>
  <c r="J1492"/>
  <c r="BI1442"/>
  <c r="BH1442"/>
  <c r="BG1442"/>
  <c r="BF1442"/>
  <c r="T1442"/>
  <c r="T1441" s="1"/>
  <c r="R1442"/>
  <c r="R1441" s="1"/>
  <c r="P1442"/>
  <c r="P1441" s="1"/>
  <c r="BK1442"/>
  <c r="BK1441" s="1"/>
  <c r="J1441" s="1"/>
  <c r="J84" s="1"/>
  <c r="J1442"/>
  <c r="BE1442" s="1"/>
  <c r="BI1434"/>
  <c r="BH1434"/>
  <c r="BG1434"/>
  <c r="BF1434"/>
  <c r="BE1434"/>
  <c r="T1434"/>
  <c r="T1433" s="1"/>
  <c r="R1434"/>
  <c r="R1433" s="1"/>
  <c r="P1434"/>
  <c r="P1433" s="1"/>
  <c r="BK1434"/>
  <c r="BK1433" s="1"/>
  <c r="J1433" s="1"/>
  <c r="J83" s="1"/>
  <c r="J1434"/>
  <c r="BI1428"/>
  <c r="BH1428"/>
  <c r="BG1428"/>
  <c r="BF1428"/>
  <c r="T1428"/>
  <c r="T1427" s="1"/>
  <c r="R1428"/>
  <c r="R1427" s="1"/>
  <c r="P1428"/>
  <c r="P1427" s="1"/>
  <c r="BK1428"/>
  <c r="BK1427" s="1"/>
  <c r="J1427" s="1"/>
  <c r="J82" s="1"/>
  <c r="J1428"/>
  <c r="BE1428" s="1"/>
  <c r="BI1426"/>
  <c r="BH1426"/>
  <c r="BG1426"/>
  <c r="BF1426"/>
  <c r="BE1426"/>
  <c r="T1426"/>
  <c r="R1426"/>
  <c r="P1426"/>
  <c r="BK1426"/>
  <c r="J1426"/>
  <c r="BI1423"/>
  <c r="BH1423"/>
  <c r="BG1423"/>
  <c r="BF1423"/>
  <c r="BE1423"/>
  <c r="T1423"/>
  <c r="R1423"/>
  <c r="P1423"/>
  <c r="BK1423"/>
  <c r="J1423"/>
  <c r="BI1420"/>
  <c r="BH1420"/>
  <c r="BG1420"/>
  <c r="BF1420"/>
  <c r="BE1420"/>
  <c r="T1420"/>
  <c r="R1420"/>
  <c r="P1420"/>
  <c r="BK1420"/>
  <c r="J1420"/>
  <c r="BI1419"/>
  <c r="BH1419"/>
  <c r="BG1419"/>
  <c r="BF1419"/>
  <c r="BE1419"/>
  <c r="T1419"/>
  <c r="R1419"/>
  <c r="P1419"/>
  <c r="BK1419"/>
  <c r="J1419"/>
  <c r="BI1416"/>
  <c r="BH1416"/>
  <c r="BG1416"/>
  <c r="BF1416"/>
  <c r="BE1416"/>
  <c r="T1416"/>
  <c r="R1416"/>
  <c r="P1416"/>
  <c r="BK1416"/>
  <c r="J1416"/>
  <c r="BI1413"/>
  <c r="BH1413"/>
  <c r="BG1413"/>
  <c r="BF1413"/>
  <c r="BE1413"/>
  <c r="T1413"/>
  <c r="T1412" s="1"/>
  <c r="R1413"/>
  <c r="R1412" s="1"/>
  <c r="P1413"/>
  <c r="P1412" s="1"/>
  <c r="BK1413"/>
  <c r="BK1412" s="1"/>
  <c r="J1412" s="1"/>
  <c r="J81" s="1"/>
  <c r="J1413"/>
  <c r="BI1411"/>
  <c r="BH1411"/>
  <c r="BG1411"/>
  <c r="BF1411"/>
  <c r="T1411"/>
  <c r="R1411"/>
  <c r="P1411"/>
  <c r="BK1411"/>
  <c r="J1411"/>
  <c r="BE1411" s="1"/>
  <c r="BI1410"/>
  <c r="BH1410"/>
  <c r="BG1410"/>
  <c r="BF1410"/>
  <c r="T1410"/>
  <c r="R1410"/>
  <c r="P1410"/>
  <c r="BK1410"/>
  <c r="J1410"/>
  <c r="BE1410" s="1"/>
  <c r="BI1408"/>
  <c r="BH1408"/>
  <c r="BG1408"/>
  <c r="BF1408"/>
  <c r="T1408"/>
  <c r="R1408"/>
  <c r="P1408"/>
  <c r="BK1408"/>
  <c r="J1408"/>
  <c r="BE1408" s="1"/>
  <c r="BI1406"/>
  <c r="BH1406"/>
  <c r="BG1406"/>
  <c r="BF1406"/>
  <c r="T1406"/>
  <c r="R1406"/>
  <c r="P1406"/>
  <c r="BK1406"/>
  <c r="J1406"/>
  <c r="BE1406" s="1"/>
  <c r="BI1403"/>
  <c r="BH1403"/>
  <c r="BG1403"/>
  <c r="BF1403"/>
  <c r="T1403"/>
  <c r="R1403"/>
  <c r="P1403"/>
  <c r="BK1403"/>
  <c r="J1403"/>
  <c r="BE1403" s="1"/>
  <c r="BI1400"/>
  <c r="BH1400"/>
  <c r="BG1400"/>
  <c r="BF1400"/>
  <c r="T1400"/>
  <c r="R1400"/>
  <c r="P1400"/>
  <c r="BK1400"/>
  <c r="J1400"/>
  <c r="BE1400" s="1"/>
  <c r="BI1391"/>
  <c r="BH1391"/>
  <c r="BG1391"/>
  <c r="BF1391"/>
  <c r="BE1391"/>
  <c r="T1391"/>
  <c r="R1391"/>
  <c r="P1391"/>
  <c r="BK1391"/>
  <c r="J1391"/>
  <c r="BI1390"/>
  <c r="BH1390"/>
  <c r="BG1390"/>
  <c r="BF1390"/>
  <c r="T1390"/>
  <c r="R1390"/>
  <c r="P1390"/>
  <c r="BK1390"/>
  <c r="J1390"/>
  <c r="BE1390" s="1"/>
  <c r="BI1387"/>
  <c r="BH1387"/>
  <c r="BG1387"/>
  <c r="BF1387"/>
  <c r="BE1387"/>
  <c r="T1387"/>
  <c r="R1387"/>
  <c r="P1387"/>
  <c r="BK1387"/>
  <c r="J1387"/>
  <c r="BI1386"/>
  <c r="BH1386"/>
  <c r="BG1386"/>
  <c r="BF1386"/>
  <c r="T1386"/>
  <c r="R1386"/>
  <c r="P1386"/>
  <c r="BK1386"/>
  <c r="J1386"/>
  <c r="BE1386" s="1"/>
  <c r="BI1383"/>
  <c r="BH1383"/>
  <c r="BG1383"/>
  <c r="BF1383"/>
  <c r="BE1383"/>
  <c r="T1383"/>
  <c r="R1383"/>
  <c r="P1383"/>
  <c r="BK1383"/>
  <c r="J1383"/>
  <c r="BI1380"/>
  <c r="BH1380"/>
  <c r="BG1380"/>
  <c r="BF1380"/>
  <c r="T1380"/>
  <c r="T1379" s="1"/>
  <c r="R1380"/>
  <c r="R1379" s="1"/>
  <c r="P1380"/>
  <c r="P1379" s="1"/>
  <c r="BK1380"/>
  <c r="BK1379" s="1"/>
  <c r="J1379" s="1"/>
  <c r="J80" s="1"/>
  <c r="J1380"/>
  <c r="BE1380" s="1"/>
  <c r="BI1376"/>
  <c r="BH1376"/>
  <c r="BG1376"/>
  <c r="BF1376"/>
  <c r="BE1376"/>
  <c r="T1376"/>
  <c r="R1376"/>
  <c r="P1376"/>
  <c r="BK1376"/>
  <c r="J1376"/>
  <c r="BI1373"/>
  <c r="BH1373"/>
  <c r="BG1373"/>
  <c r="BF1373"/>
  <c r="BE1373"/>
  <c r="T1373"/>
  <c r="R1373"/>
  <c r="P1373"/>
  <c r="BK1373"/>
  <c r="J1373"/>
  <c r="BI1370"/>
  <c r="BH1370"/>
  <c r="BG1370"/>
  <c r="BF1370"/>
  <c r="BE1370"/>
  <c r="T1370"/>
  <c r="R1370"/>
  <c r="P1370"/>
  <c r="BK1370"/>
  <c r="J1370"/>
  <c r="BI1367"/>
  <c r="BH1367"/>
  <c r="BG1367"/>
  <c r="BF1367"/>
  <c r="BE1367"/>
  <c r="T1367"/>
  <c r="R1367"/>
  <c r="P1367"/>
  <c r="BK1367"/>
  <c r="J1367"/>
  <c r="BI1366"/>
  <c r="BH1366"/>
  <c r="BG1366"/>
  <c r="BF1366"/>
  <c r="BE1366"/>
  <c r="T1366"/>
  <c r="R1366"/>
  <c r="P1366"/>
  <c r="BK1366"/>
  <c r="J1366"/>
  <c r="BI1365"/>
  <c r="BH1365"/>
  <c r="BG1365"/>
  <c r="BF1365"/>
  <c r="BE1365"/>
  <c r="T1365"/>
  <c r="R1365"/>
  <c r="P1365"/>
  <c r="BK1365"/>
  <c r="J1365"/>
  <c r="BI1364"/>
  <c r="BH1364"/>
  <c r="BG1364"/>
  <c r="BF1364"/>
  <c r="BE1364"/>
  <c r="T1364"/>
  <c r="R1364"/>
  <c r="P1364"/>
  <c r="BK1364"/>
  <c r="J1364"/>
  <c r="BI1363"/>
  <c r="BH1363"/>
  <c r="BG1363"/>
  <c r="BF1363"/>
  <c r="BE1363"/>
  <c r="T1363"/>
  <c r="R1363"/>
  <c r="P1363"/>
  <c r="BK1363"/>
  <c r="J1363"/>
  <c r="BI1362"/>
  <c r="BH1362"/>
  <c r="BG1362"/>
  <c r="BF1362"/>
  <c r="BE1362"/>
  <c r="T1362"/>
  <c r="R1362"/>
  <c r="P1362"/>
  <c r="BK1362"/>
  <c r="J1362"/>
  <c r="BI1361"/>
  <c r="BH1361"/>
  <c r="BG1361"/>
  <c r="BF1361"/>
  <c r="BE1361"/>
  <c r="T1361"/>
  <c r="R1361"/>
  <c r="P1361"/>
  <c r="BK1361"/>
  <c r="J1361"/>
  <c r="BI1360"/>
  <c r="BH1360"/>
  <c r="BG1360"/>
  <c r="BF1360"/>
  <c r="BE1360"/>
  <c r="T1360"/>
  <c r="R1360"/>
  <c r="P1360"/>
  <c r="BK1360"/>
  <c r="J1360"/>
  <c r="BI1359"/>
  <c r="BH1359"/>
  <c r="BG1359"/>
  <c r="BF1359"/>
  <c r="BE1359"/>
  <c r="T1359"/>
  <c r="R1359"/>
  <c r="P1359"/>
  <c r="BK1359"/>
  <c r="J1359"/>
  <c r="BI1358"/>
  <c r="BH1358"/>
  <c r="BG1358"/>
  <c r="BF1358"/>
  <c r="BE1358"/>
  <c r="T1358"/>
  <c r="R1358"/>
  <c r="P1358"/>
  <c r="BK1358"/>
  <c r="J1358"/>
  <c r="BI1357"/>
  <c r="BH1357"/>
  <c r="BG1357"/>
  <c r="BF1357"/>
  <c r="BE1357"/>
  <c r="T1357"/>
  <c r="R1357"/>
  <c r="P1357"/>
  <c r="BK1357"/>
  <c r="J1357"/>
  <c r="BI1356"/>
  <c r="BH1356"/>
  <c r="BG1356"/>
  <c r="BF1356"/>
  <c r="BE1356"/>
  <c r="T1356"/>
  <c r="R1356"/>
  <c r="P1356"/>
  <c r="BK1356"/>
  <c r="J1356"/>
  <c r="BI1355"/>
  <c r="BH1355"/>
  <c r="BG1355"/>
  <c r="BF1355"/>
  <c r="BE1355"/>
  <c r="T1355"/>
  <c r="R1355"/>
  <c r="P1355"/>
  <c r="BK1355"/>
  <c r="J1355"/>
  <c r="BI1354"/>
  <c r="BH1354"/>
  <c r="BG1354"/>
  <c r="BF1354"/>
  <c r="BE1354"/>
  <c r="T1354"/>
  <c r="R1354"/>
  <c r="P1354"/>
  <c r="BK1354"/>
  <c r="J1354"/>
  <c r="BI1353"/>
  <c r="BH1353"/>
  <c r="BG1353"/>
  <c r="BF1353"/>
  <c r="BE1353"/>
  <c r="T1353"/>
  <c r="R1353"/>
  <c r="P1353"/>
  <c r="BK1353"/>
  <c r="J1353"/>
  <c r="BI1352"/>
  <c r="BH1352"/>
  <c r="BG1352"/>
  <c r="BF1352"/>
  <c r="BE1352"/>
  <c r="T1352"/>
  <c r="R1352"/>
  <c r="P1352"/>
  <c r="BK1352"/>
  <c r="J1352"/>
  <c r="BI1351"/>
  <c r="BH1351"/>
  <c r="BG1351"/>
  <c r="BF1351"/>
  <c r="BE1351"/>
  <c r="T1351"/>
  <c r="R1351"/>
  <c r="P1351"/>
  <c r="BK1351"/>
  <c r="J1351"/>
  <c r="BI1350"/>
  <c r="BH1350"/>
  <c r="BG1350"/>
  <c r="BF1350"/>
  <c r="BE1350"/>
  <c r="T1350"/>
  <c r="R1350"/>
  <c r="P1350"/>
  <c r="BK1350"/>
  <c r="J1350"/>
  <c r="BI1349"/>
  <c r="BH1349"/>
  <c r="BG1349"/>
  <c r="BF1349"/>
  <c r="BE1349"/>
  <c r="T1349"/>
  <c r="R1349"/>
  <c r="P1349"/>
  <c r="BK1349"/>
  <c r="J1349"/>
  <c r="BI1348"/>
  <c r="BH1348"/>
  <c r="BG1348"/>
  <c r="BF1348"/>
  <c r="BE1348"/>
  <c r="T1348"/>
  <c r="R1348"/>
  <c r="P1348"/>
  <c r="BK1348"/>
  <c r="J1348"/>
  <c r="BI1347"/>
  <c r="BH1347"/>
  <c r="BG1347"/>
  <c r="BF1347"/>
  <c r="BE1347"/>
  <c r="T1347"/>
  <c r="R1347"/>
  <c r="P1347"/>
  <c r="BK1347"/>
  <c r="J1347"/>
  <c r="BI1346"/>
  <c r="BH1346"/>
  <c r="BG1346"/>
  <c r="BF1346"/>
  <c r="BE1346"/>
  <c r="T1346"/>
  <c r="R1346"/>
  <c r="P1346"/>
  <c r="BK1346"/>
  <c r="J1346"/>
  <c r="BI1345"/>
  <c r="BH1345"/>
  <c r="BG1345"/>
  <c r="BF1345"/>
  <c r="BE1345"/>
  <c r="T1345"/>
  <c r="R1345"/>
  <c r="P1345"/>
  <c r="BK1345"/>
  <c r="J1345"/>
  <c r="BI1344"/>
  <c r="BH1344"/>
  <c r="BG1344"/>
  <c r="BF1344"/>
  <c r="BE1344"/>
  <c r="T1344"/>
  <c r="R1344"/>
  <c r="P1344"/>
  <c r="BK1344"/>
  <c r="J1344"/>
  <c r="BI1343"/>
  <c r="BH1343"/>
  <c r="BG1343"/>
  <c r="BF1343"/>
  <c r="BE1343"/>
  <c r="T1343"/>
  <c r="R1343"/>
  <c r="P1343"/>
  <c r="BK1343"/>
  <c r="J1343"/>
  <c r="BI1342"/>
  <c r="BH1342"/>
  <c r="BG1342"/>
  <c r="BF1342"/>
  <c r="BE1342"/>
  <c r="T1342"/>
  <c r="R1342"/>
  <c r="P1342"/>
  <c r="BK1342"/>
  <c r="J1342"/>
  <c r="BI1341"/>
  <c r="BH1341"/>
  <c r="BG1341"/>
  <c r="BF1341"/>
  <c r="BE1341"/>
  <c r="T1341"/>
  <c r="R1341"/>
  <c r="P1341"/>
  <c r="BK1341"/>
  <c r="J1341"/>
  <c r="BI1340"/>
  <c r="BH1340"/>
  <c r="BG1340"/>
  <c r="BF1340"/>
  <c r="BE1340"/>
  <c r="T1340"/>
  <c r="R1340"/>
  <c r="P1340"/>
  <c r="BK1340"/>
  <c r="J1340"/>
  <c r="BI1339"/>
  <c r="BH1339"/>
  <c r="BG1339"/>
  <c r="BF1339"/>
  <c r="BE1339"/>
  <c r="T1339"/>
  <c r="R1339"/>
  <c r="P1339"/>
  <c r="BK1339"/>
  <c r="J1339"/>
  <c r="BI1338"/>
  <c r="BH1338"/>
  <c r="BG1338"/>
  <c r="BF1338"/>
  <c r="BE1338"/>
  <c r="T1338"/>
  <c r="R1338"/>
  <c r="P1338"/>
  <c r="BK1338"/>
  <c r="J1338"/>
  <c r="BI1337"/>
  <c r="BH1337"/>
  <c r="BG1337"/>
  <c r="BF1337"/>
  <c r="BE1337"/>
  <c r="T1337"/>
  <c r="R1337"/>
  <c r="P1337"/>
  <c r="BK1337"/>
  <c r="J1337"/>
  <c r="BI1336"/>
  <c r="BH1336"/>
  <c r="BG1336"/>
  <c r="BF1336"/>
  <c r="BE1336"/>
  <c r="T1336"/>
  <c r="R1336"/>
  <c r="P1336"/>
  <c r="BK1336"/>
  <c r="J1336"/>
  <c r="BI1335"/>
  <c r="BH1335"/>
  <c r="BG1335"/>
  <c r="BF1335"/>
  <c r="BE1335"/>
  <c r="T1335"/>
  <c r="R1335"/>
  <c r="P1335"/>
  <c r="BK1335"/>
  <c r="J1335"/>
  <c r="BI1334"/>
  <c r="BH1334"/>
  <c r="BG1334"/>
  <c r="BF1334"/>
  <c r="BE1334"/>
  <c r="T1334"/>
  <c r="R1334"/>
  <c r="P1334"/>
  <c r="BK1334"/>
  <c r="J1334"/>
  <c r="BI1333"/>
  <c r="BH1333"/>
  <c r="BG1333"/>
  <c r="BF1333"/>
  <c r="BE1333"/>
  <c r="T1333"/>
  <c r="R1333"/>
  <c r="P1333"/>
  <c r="BK1333"/>
  <c r="J1333"/>
  <c r="BI1332"/>
  <c r="BH1332"/>
  <c r="BG1332"/>
  <c r="BF1332"/>
  <c r="BE1332"/>
  <c r="T1332"/>
  <c r="R1332"/>
  <c r="P1332"/>
  <c r="BK1332"/>
  <c r="J1332"/>
  <c r="BI1331"/>
  <c r="BH1331"/>
  <c r="BG1331"/>
  <c r="BF1331"/>
  <c r="BE1331"/>
  <c r="T1331"/>
  <c r="R1331"/>
  <c r="P1331"/>
  <c r="BK1331"/>
  <c r="J1331"/>
  <c r="BI1330"/>
  <c r="BH1330"/>
  <c r="BG1330"/>
  <c r="BF1330"/>
  <c r="BE1330"/>
  <c r="T1330"/>
  <c r="R1330"/>
  <c r="P1330"/>
  <c r="BK1330"/>
  <c r="J1330"/>
  <c r="BI1329"/>
  <c r="BH1329"/>
  <c r="BG1329"/>
  <c r="BF1329"/>
  <c r="BE1329"/>
  <c r="T1329"/>
  <c r="R1329"/>
  <c r="P1329"/>
  <c r="BK1329"/>
  <c r="J1329"/>
  <c r="BI1328"/>
  <c r="BH1328"/>
  <c r="BG1328"/>
  <c r="BF1328"/>
  <c r="BE1328"/>
  <c r="T1328"/>
  <c r="R1328"/>
  <c r="P1328"/>
  <c r="BK1328"/>
  <c r="J1328"/>
  <c r="BI1327"/>
  <c r="BH1327"/>
  <c r="BG1327"/>
  <c r="BF1327"/>
  <c r="BE1327"/>
  <c r="T1327"/>
  <c r="R1327"/>
  <c r="P1327"/>
  <c r="BK1327"/>
  <c r="J1327"/>
  <c r="BI1326"/>
  <c r="BH1326"/>
  <c r="BG1326"/>
  <c r="BF1326"/>
  <c r="BE1326"/>
  <c r="T1326"/>
  <c r="R1326"/>
  <c r="P1326"/>
  <c r="BK1326"/>
  <c r="J1326"/>
  <c r="BI1325"/>
  <c r="BH1325"/>
  <c r="BG1325"/>
  <c r="BF1325"/>
  <c r="BE1325"/>
  <c r="T1325"/>
  <c r="R1325"/>
  <c r="P1325"/>
  <c r="BK1325"/>
  <c r="J1325"/>
  <c r="BI1324"/>
  <c r="BH1324"/>
  <c r="BG1324"/>
  <c r="BF1324"/>
  <c r="BE1324"/>
  <c r="T1324"/>
  <c r="R1324"/>
  <c r="P1324"/>
  <c r="BK1324"/>
  <c r="J1324"/>
  <c r="BI1323"/>
  <c r="BH1323"/>
  <c r="BG1323"/>
  <c r="BF1323"/>
  <c r="BE1323"/>
  <c r="T1323"/>
  <c r="R1323"/>
  <c r="P1323"/>
  <c r="BK1323"/>
  <c r="J1323"/>
  <c r="BI1322"/>
  <c r="BH1322"/>
  <c r="BG1322"/>
  <c r="BF1322"/>
  <c r="BE1322"/>
  <c r="T1322"/>
  <c r="R1322"/>
  <c r="P1322"/>
  <c r="BK1322"/>
  <c r="J1322"/>
  <c r="BI1321"/>
  <c r="BH1321"/>
  <c r="BG1321"/>
  <c r="BF1321"/>
  <c r="BE1321"/>
  <c r="T1321"/>
  <c r="R1321"/>
  <c r="P1321"/>
  <c r="BK1321"/>
  <c r="J1321"/>
  <c r="BI1320"/>
  <c r="BH1320"/>
  <c r="BG1320"/>
  <c r="BF1320"/>
  <c r="BE1320"/>
  <c r="T1320"/>
  <c r="R1320"/>
  <c r="P1320"/>
  <c r="BK1320"/>
  <c r="J1320"/>
  <c r="BI1319"/>
  <c r="BH1319"/>
  <c r="BG1319"/>
  <c r="BF1319"/>
  <c r="BE1319"/>
  <c r="T1319"/>
  <c r="R1319"/>
  <c r="P1319"/>
  <c r="BK1319"/>
  <c r="J1319"/>
  <c r="BI1318"/>
  <c r="BH1318"/>
  <c r="BG1318"/>
  <c r="BF1318"/>
  <c r="BE1318"/>
  <c r="T1318"/>
  <c r="R1318"/>
  <c r="P1318"/>
  <c r="BK1318"/>
  <c r="J1318"/>
  <c r="BI1317"/>
  <c r="BH1317"/>
  <c r="BG1317"/>
  <c r="BF1317"/>
  <c r="BE1317"/>
  <c r="T1317"/>
  <c r="R1317"/>
  <c r="P1317"/>
  <c r="BK1317"/>
  <c r="J1317"/>
  <c r="BI1316"/>
  <c r="BH1316"/>
  <c r="BG1316"/>
  <c r="BF1316"/>
  <c r="BE1316"/>
  <c r="T1316"/>
  <c r="R1316"/>
  <c r="P1316"/>
  <c r="BK1316"/>
  <c r="J1316"/>
  <c r="BI1315"/>
  <c r="BH1315"/>
  <c r="BG1315"/>
  <c r="BF1315"/>
  <c r="BE1315"/>
  <c r="T1315"/>
  <c r="R1315"/>
  <c r="P1315"/>
  <c r="BK1315"/>
  <c r="J1315"/>
  <c r="BI1314"/>
  <c r="BH1314"/>
  <c r="BG1314"/>
  <c r="BF1314"/>
  <c r="BE1314"/>
  <c r="T1314"/>
  <c r="R1314"/>
  <c r="P1314"/>
  <c r="BK1314"/>
  <c r="J1314"/>
  <c r="BI1313"/>
  <c r="BH1313"/>
  <c r="BG1313"/>
  <c r="BF1313"/>
  <c r="BE1313"/>
  <c r="T1313"/>
  <c r="R1313"/>
  <c r="P1313"/>
  <c r="BK1313"/>
  <c r="J1313"/>
  <c r="BI1312"/>
  <c r="BH1312"/>
  <c r="BG1312"/>
  <c r="BF1312"/>
  <c r="BE1312"/>
  <c r="T1312"/>
  <c r="R1312"/>
  <c r="P1312"/>
  <c r="BK1312"/>
  <c r="J1312"/>
  <c r="BI1311"/>
  <c r="BH1311"/>
  <c r="BG1311"/>
  <c r="BF1311"/>
  <c r="BE1311"/>
  <c r="T1311"/>
  <c r="R1311"/>
  <c r="P1311"/>
  <c r="BK1311"/>
  <c r="J1311"/>
  <c r="BI1310"/>
  <c r="BH1310"/>
  <c r="BG1310"/>
  <c r="BF1310"/>
  <c r="BE1310"/>
  <c r="T1310"/>
  <c r="T1309" s="1"/>
  <c r="R1310"/>
  <c r="R1309" s="1"/>
  <c r="P1310"/>
  <c r="P1309" s="1"/>
  <c r="BK1310"/>
  <c r="BK1309" s="1"/>
  <c r="J1309" s="1"/>
  <c r="J79" s="1"/>
  <c r="J1310"/>
  <c r="BI1308"/>
  <c r="BH1308"/>
  <c r="BG1308"/>
  <c r="BF1308"/>
  <c r="T1308"/>
  <c r="R1308"/>
  <c r="P1308"/>
  <c r="BK1308"/>
  <c r="J1308"/>
  <c r="BE1308" s="1"/>
  <c r="BI1307"/>
  <c r="BH1307"/>
  <c r="BG1307"/>
  <c r="BF1307"/>
  <c r="T1307"/>
  <c r="R1307"/>
  <c r="P1307"/>
  <c r="BK1307"/>
  <c r="J1307"/>
  <c r="BE1307" s="1"/>
  <c r="BI1305"/>
  <c r="BH1305"/>
  <c r="BG1305"/>
  <c r="BF1305"/>
  <c r="T1305"/>
  <c r="R1305"/>
  <c r="P1305"/>
  <c r="BK1305"/>
  <c r="J1305"/>
  <c r="BE1305" s="1"/>
  <c r="BI1301"/>
  <c r="BH1301"/>
  <c r="BG1301"/>
  <c r="BF1301"/>
  <c r="T1301"/>
  <c r="R1301"/>
  <c r="P1301"/>
  <c r="BK1301"/>
  <c r="J1301"/>
  <c r="BE1301" s="1"/>
  <c r="BI1300"/>
  <c r="BH1300"/>
  <c r="BG1300"/>
  <c r="BF1300"/>
  <c r="T1300"/>
  <c r="R1300"/>
  <c r="P1300"/>
  <c r="BK1300"/>
  <c r="J1300"/>
  <c r="BE1300" s="1"/>
  <c r="BI1299"/>
  <c r="BH1299"/>
  <c r="BG1299"/>
  <c r="BF1299"/>
  <c r="T1299"/>
  <c r="R1299"/>
  <c r="P1299"/>
  <c r="BK1299"/>
  <c r="J1299"/>
  <c r="BE1299" s="1"/>
  <c r="BI1298"/>
  <c r="BH1298"/>
  <c r="BG1298"/>
  <c r="BF1298"/>
  <c r="T1298"/>
  <c r="R1298"/>
  <c r="P1298"/>
  <c r="BK1298"/>
  <c r="J1298"/>
  <c r="BE1298" s="1"/>
  <c r="BI1297"/>
  <c r="BH1297"/>
  <c r="BG1297"/>
  <c r="BF1297"/>
  <c r="T1297"/>
  <c r="R1297"/>
  <c r="P1297"/>
  <c r="BK1297"/>
  <c r="J1297"/>
  <c r="BE1297" s="1"/>
  <c r="BI1296"/>
  <c r="BH1296"/>
  <c r="BG1296"/>
  <c r="BF1296"/>
  <c r="T1296"/>
  <c r="R1296"/>
  <c r="P1296"/>
  <c r="BK1296"/>
  <c r="J1296"/>
  <c r="BE1296" s="1"/>
  <c r="BI1295"/>
  <c r="BH1295"/>
  <c r="BG1295"/>
  <c r="BF1295"/>
  <c r="T1295"/>
  <c r="R1295"/>
  <c r="P1295"/>
  <c r="BK1295"/>
  <c r="J1295"/>
  <c r="BE1295" s="1"/>
  <c r="BI1294"/>
  <c r="BH1294"/>
  <c r="BG1294"/>
  <c r="BF1294"/>
  <c r="T1294"/>
  <c r="R1294"/>
  <c r="P1294"/>
  <c r="BK1294"/>
  <c r="J1294"/>
  <c r="BE1294" s="1"/>
  <c r="BI1293"/>
  <c r="BH1293"/>
  <c r="BG1293"/>
  <c r="BF1293"/>
  <c r="T1293"/>
  <c r="R1293"/>
  <c r="P1293"/>
  <c r="BK1293"/>
  <c r="J1293"/>
  <c r="BE1293" s="1"/>
  <c r="BI1292"/>
  <c r="BH1292"/>
  <c r="BG1292"/>
  <c r="BF1292"/>
  <c r="T1292"/>
  <c r="R1292"/>
  <c r="P1292"/>
  <c r="BK1292"/>
  <c r="J1292"/>
  <c r="BE1292" s="1"/>
  <c r="BI1291"/>
  <c r="BH1291"/>
  <c r="BG1291"/>
  <c r="BF1291"/>
  <c r="T1291"/>
  <c r="R1291"/>
  <c r="P1291"/>
  <c r="BK1291"/>
  <c r="J1291"/>
  <c r="BE1291" s="1"/>
  <c r="BI1290"/>
  <c r="BH1290"/>
  <c r="BG1290"/>
  <c r="BF1290"/>
  <c r="T1290"/>
  <c r="R1290"/>
  <c r="P1290"/>
  <c r="BK1290"/>
  <c r="J1290"/>
  <c r="BE1290" s="1"/>
  <c r="BI1289"/>
  <c r="BH1289"/>
  <c r="BG1289"/>
  <c r="BF1289"/>
  <c r="T1289"/>
  <c r="R1289"/>
  <c r="P1289"/>
  <c r="BK1289"/>
  <c r="J1289"/>
  <c r="BE1289" s="1"/>
  <c r="BI1288"/>
  <c r="BH1288"/>
  <c r="BG1288"/>
  <c r="BF1288"/>
  <c r="T1288"/>
  <c r="R1288"/>
  <c r="P1288"/>
  <c r="BK1288"/>
  <c r="J1288"/>
  <c r="BE1288" s="1"/>
  <c r="BI1287"/>
  <c r="BH1287"/>
  <c r="BG1287"/>
  <c r="BF1287"/>
  <c r="T1287"/>
  <c r="R1287"/>
  <c r="P1287"/>
  <c r="BK1287"/>
  <c r="J1287"/>
  <c r="BE1287" s="1"/>
  <c r="BI1286"/>
  <c r="BH1286"/>
  <c r="BG1286"/>
  <c r="BF1286"/>
  <c r="T1286"/>
  <c r="R1286"/>
  <c r="P1286"/>
  <c r="BK1286"/>
  <c r="J1286"/>
  <c r="BE1286" s="1"/>
  <c r="BI1285"/>
  <c r="BH1285"/>
  <c r="BG1285"/>
  <c r="BF1285"/>
  <c r="T1285"/>
  <c r="R1285"/>
  <c r="P1285"/>
  <c r="BK1285"/>
  <c r="J1285"/>
  <c r="BE1285" s="1"/>
  <c r="BI1284"/>
  <c r="BH1284"/>
  <c r="BG1284"/>
  <c r="BF1284"/>
  <c r="T1284"/>
  <c r="R1284"/>
  <c r="P1284"/>
  <c r="BK1284"/>
  <c r="J1284"/>
  <c r="BE1284" s="1"/>
  <c r="BI1283"/>
  <c r="BH1283"/>
  <c r="BG1283"/>
  <c r="BF1283"/>
  <c r="T1283"/>
  <c r="R1283"/>
  <c r="P1283"/>
  <c r="BK1283"/>
  <c r="J1283"/>
  <c r="BE1283" s="1"/>
  <c r="BI1282"/>
  <c r="BH1282"/>
  <c r="BG1282"/>
  <c r="BF1282"/>
  <c r="T1282"/>
  <c r="R1282"/>
  <c r="P1282"/>
  <c r="BK1282"/>
  <c r="J1282"/>
  <c r="BE1282" s="1"/>
  <c r="BI1281"/>
  <c r="BH1281"/>
  <c r="BG1281"/>
  <c r="BF1281"/>
  <c r="T1281"/>
  <c r="R1281"/>
  <c r="P1281"/>
  <c r="BK1281"/>
  <c r="J1281"/>
  <c r="BE1281" s="1"/>
  <c r="BI1280"/>
  <c r="BH1280"/>
  <c r="BG1280"/>
  <c r="BF1280"/>
  <c r="T1280"/>
  <c r="R1280"/>
  <c r="P1280"/>
  <c r="BK1280"/>
  <c r="J1280"/>
  <c r="BE1280" s="1"/>
  <c r="BI1279"/>
  <c r="BH1279"/>
  <c r="BG1279"/>
  <c r="BF1279"/>
  <c r="T1279"/>
  <c r="R1279"/>
  <c r="P1279"/>
  <c r="BK1279"/>
  <c r="J1279"/>
  <c r="BE1279" s="1"/>
  <c r="BI1278"/>
  <c r="BH1278"/>
  <c r="BG1278"/>
  <c r="BF1278"/>
  <c r="T1278"/>
  <c r="R1278"/>
  <c r="P1278"/>
  <c r="BK1278"/>
  <c r="J1278"/>
  <c r="BE1278" s="1"/>
  <c r="BI1276"/>
  <c r="BH1276"/>
  <c r="BG1276"/>
  <c r="BF1276"/>
  <c r="T1276"/>
  <c r="T1275" s="1"/>
  <c r="R1276"/>
  <c r="R1275" s="1"/>
  <c r="P1276"/>
  <c r="P1275" s="1"/>
  <c r="BK1276"/>
  <c r="BK1275" s="1"/>
  <c r="J1275" s="1"/>
  <c r="J78" s="1"/>
  <c r="J1276"/>
  <c r="BE1276" s="1"/>
  <c r="BI1274"/>
  <c r="BH1274"/>
  <c r="BG1274"/>
  <c r="BF1274"/>
  <c r="BE1274"/>
  <c r="T1274"/>
  <c r="R1274"/>
  <c r="P1274"/>
  <c r="BK1274"/>
  <c r="J1274"/>
  <c r="BI1261"/>
  <c r="BH1261"/>
  <c r="BG1261"/>
  <c r="BF1261"/>
  <c r="BE1261"/>
  <c r="T1261"/>
  <c r="T1260" s="1"/>
  <c r="R1261"/>
  <c r="R1260" s="1"/>
  <c r="P1261"/>
  <c r="P1260" s="1"/>
  <c r="BK1261"/>
  <c r="BK1260" s="1"/>
  <c r="J1260" s="1"/>
  <c r="J77" s="1"/>
  <c r="J1261"/>
  <c r="BI1259"/>
  <c r="BH1259"/>
  <c r="BG1259"/>
  <c r="BF1259"/>
  <c r="T1259"/>
  <c r="R1259"/>
  <c r="P1259"/>
  <c r="BK1259"/>
  <c r="J1259"/>
  <c r="BE1259" s="1"/>
  <c r="BI1256"/>
  <c r="BH1256"/>
  <c r="BG1256"/>
  <c r="BF1256"/>
  <c r="T1256"/>
  <c r="R1256"/>
  <c r="P1256"/>
  <c r="BK1256"/>
  <c r="J1256"/>
  <c r="BE1256" s="1"/>
  <c r="BI1255"/>
  <c r="BH1255"/>
  <c r="BG1255"/>
  <c r="BF1255"/>
  <c r="T1255"/>
  <c r="R1255"/>
  <c r="P1255"/>
  <c r="BK1255"/>
  <c r="J1255"/>
  <c r="BE1255" s="1"/>
  <c r="BI1253"/>
  <c r="BH1253"/>
  <c r="BG1253"/>
  <c r="BF1253"/>
  <c r="T1253"/>
  <c r="R1253"/>
  <c r="P1253"/>
  <c r="BK1253"/>
  <c r="J1253"/>
  <c r="BE1253" s="1"/>
  <c r="BI1252"/>
  <c r="BH1252"/>
  <c r="BG1252"/>
  <c r="BF1252"/>
  <c r="T1252"/>
  <c r="R1252"/>
  <c r="P1252"/>
  <c r="BK1252"/>
  <c r="J1252"/>
  <c r="BE1252" s="1"/>
  <c r="BI1251"/>
  <c r="BH1251"/>
  <c r="BG1251"/>
  <c r="BF1251"/>
  <c r="T1251"/>
  <c r="R1251"/>
  <c r="P1251"/>
  <c r="BK1251"/>
  <c r="J1251"/>
  <c r="BE1251" s="1"/>
  <c r="BI1250"/>
  <c r="BH1250"/>
  <c r="BG1250"/>
  <c r="BF1250"/>
  <c r="T1250"/>
  <c r="R1250"/>
  <c r="P1250"/>
  <c r="BK1250"/>
  <c r="J1250"/>
  <c r="BE1250" s="1"/>
  <c r="BI1249"/>
  <c r="BH1249"/>
  <c r="BG1249"/>
  <c r="BF1249"/>
  <c r="T1249"/>
  <c r="R1249"/>
  <c r="P1249"/>
  <c r="BK1249"/>
  <c r="J1249"/>
  <c r="BE1249" s="1"/>
  <c r="BI1248"/>
  <c r="BH1248"/>
  <c r="BG1248"/>
  <c r="BF1248"/>
  <c r="T1248"/>
  <c r="R1248"/>
  <c r="P1248"/>
  <c r="BK1248"/>
  <c r="J1248"/>
  <c r="BE1248" s="1"/>
  <c r="BI1246"/>
  <c r="BH1246"/>
  <c r="BG1246"/>
  <c r="BF1246"/>
  <c r="T1246"/>
  <c r="R1246"/>
  <c r="P1246"/>
  <c r="BK1246"/>
  <c r="J1246"/>
  <c r="BE1246" s="1"/>
  <c r="BI1243"/>
  <c r="BH1243"/>
  <c r="BG1243"/>
  <c r="BF1243"/>
  <c r="T1243"/>
  <c r="R1243"/>
  <c r="P1243"/>
  <c r="BK1243"/>
  <c r="J1243"/>
  <c r="BE1243" s="1"/>
  <c r="BI1238"/>
  <c r="BH1238"/>
  <c r="BG1238"/>
  <c r="BF1238"/>
  <c r="T1238"/>
  <c r="R1238"/>
  <c r="P1238"/>
  <c r="BK1238"/>
  <c r="J1238"/>
  <c r="BE1238" s="1"/>
  <c r="BI1235"/>
  <c r="BH1235"/>
  <c r="BG1235"/>
  <c r="BF1235"/>
  <c r="T1235"/>
  <c r="R1235"/>
  <c r="P1235"/>
  <c r="BK1235"/>
  <c r="J1235"/>
  <c r="BE1235" s="1"/>
  <c r="BI1232"/>
  <c r="BH1232"/>
  <c r="BG1232"/>
  <c r="BF1232"/>
  <c r="T1232"/>
  <c r="R1232"/>
  <c r="P1232"/>
  <c r="BK1232"/>
  <c r="J1232"/>
  <c r="BE1232" s="1"/>
  <c r="BI1229"/>
  <c r="BH1229"/>
  <c r="BG1229"/>
  <c r="BF1229"/>
  <c r="T1229"/>
  <c r="R1229"/>
  <c r="P1229"/>
  <c r="BK1229"/>
  <c r="J1229"/>
  <c r="BE1229" s="1"/>
  <c r="BI1223"/>
  <c r="BH1223"/>
  <c r="BG1223"/>
  <c r="BF1223"/>
  <c r="T1223"/>
  <c r="R1223"/>
  <c r="P1223"/>
  <c r="BK1223"/>
  <c r="J1223"/>
  <c r="BE1223" s="1"/>
  <c r="BI1222"/>
  <c r="BH1222"/>
  <c r="BG1222"/>
  <c r="BF1222"/>
  <c r="T1222"/>
  <c r="R1222"/>
  <c r="P1222"/>
  <c r="BK1222"/>
  <c r="J1222"/>
  <c r="BE1222" s="1"/>
  <c r="BI1219"/>
  <c r="BH1219"/>
  <c r="BG1219"/>
  <c r="BF1219"/>
  <c r="BE1219"/>
  <c r="T1219"/>
  <c r="R1219"/>
  <c r="P1219"/>
  <c r="BK1219"/>
  <c r="J1219"/>
  <c r="BI1213"/>
  <c r="BH1213"/>
  <c r="BG1213"/>
  <c r="BF1213"/>
  <c r="T1213"/>
  <c r="T1212" s="1"/>
  <c r="R1213"/>
  <c r="R1212" s="1"/>
  <c r="P1213"/>
  <c r="P1212" s="1"/>
  <c r="BK1213"/>
  <c r="BK1212" s="1"/>
  <c r="J1212" s="1"/>
  <c r="J76" s="1"/>
  <c r="J1213"/>
  <c r="BE1213" s="1"/>
  <c r="BI1211"/>
  <c r="BH1211"/>
  <c r="BG1211"/>
  <c r="BF1211"/>
  <c r="BE1211"/>
  <c r="T1211"/>
  <c r="R1211"/>
  <c r="P1211"/>
  <c r="BK1211"/>
  <c r="J1211"/>
  <c r="BI1210"/>
  <c r="BH1210"/>
  <c r="BG1210"/>
  <c r="BF1210"/>
  <c r="BE1210"/>
  <c r="T1210"/>
  <c r="R1210"/>
  <c r="P1210"/>
  <c r="BK1210"/>
  <c r="J1210"/>
  <c r="BI1207"/>
  <c r="BH1207"/>
  <c r="BG1207"/>
  <c r="BF1207"/>
  <c r="BE1207"/>
  <c r="T1207"/>
  <c r="R1207"/>
  <c r="P1207"/>
  <c r="BK1207"/>
  <c r="J1207"/>
  <c r="BI1197"/>
  <c r="BH1197"/>
  <c r="BG1197"/>
  <c r="BF1197"/>
  <c r="BE1197"/>
  <c r="T1197"/>
  <c r="R1197"/>
  <c r="P1197"/>
  <c r="BK1197"/>
  <c r="J1197"/>
  <c r="BI1196"/>
  <c r="BH1196"/>
  <c r="BG1196"/>
  <c r="BF1196"/>
  <c r="BE1196"/>
  <c r="T1196"/>
  <c r="R1196"/>
  <c r="P1196"/>
  <c r="BK1196"/>
  <c r="J1196"/>
  <c r="BI1193"/>
  <c r="BH1193"/>
  <c r="BG1193"/>
  <c r="BF1193"/>
  <c r="BE1193"/>
  <c r="T1193"/>
  <c r="R1193"/>
  <c r="P1193"/>
  <c r="BK1193"/>
  <c r="J1193"/>
  <c r="BI1192"/>
  <c r="BH1192"/>
  <c r="BG1192"/>
  <c r="BF1192"/>
  <c r="BE1192"/>
  <c r="T1192"/>
  <c r="T1191" s="1"/>
  <c r="R1192"/>
  <c r="R1191" s="1"/>
  <c r="P1192"/>
  <c r="P1191" s="1"/>
  <c r="BK1192"/>
  <c r="BK1191" s="1"/>
  <c r="J1191" s="1"/>
  <c r="J75" s="1"/>
  <c r="J1192"/>
  <c r="BI1190"/>
  <c r="BH1190"/>
  <c r="BG1190"/>
  <c r="BF1190"/>
  <c r="T1190"/>
  <c r="R1190"/>
  <c r="P1190"/>
  <c r="BK1190"/>
  <c r="J1190"/>
  <c r="BE1190" s="1"/>
  <c r="BI1189"/>
  <c r="BH1189"/>
  <c r="BG1189"/>
  <c r="BF1189"/>
  <c r="T1189"/>
  <c r="R1189"/>
  <c r="P1189"/>
  <c r="BK1189"/>
  <c r="J1189"/>
  <c r="BE1189" s="1"/>
  <c r="BI1187"/>
  <c r="BH1187"/>
  <c r="BG1187"/>
  <c r="BF1187"/>
  <c r="T1187"/>
  <c r="R1187"/>
  <c r="P1187"/>
  <c r="BK1187"/>
  <c r="J1187"/>
  <c r="BE1187" s="1"/>
  <c r="BI1184"/>
  <c r="BH1184"/>
  <c r="BG1184"/>
  <c r="BF1184"/>
  <c r="T1184"/>
  <c r="R1184"/>
  <c r="P1184"/>
  <c r="BK1184"/>
  <c r="J1184"/>
  <c r="BE1184" s="1"/>
  <c r="BI1175"/>
  <c r="BH1175"/>
  <c r="BG1175"/>
  <c r="BF1175"/>
  <c r="BE1175"/>
  <c r="T1175"/>
  <c r="R1175"/>
  <c r="P1175"/>
  <c r="BK1175"/>
  <c r="J1175"/>
  <c r="BI1169"/>
  <c r="BH1169"/>
  <c r="BG1169"/>
  <c r="BF1169"/>
  <c r="T1169"/>
  <c r="T1168" s="1"/>
  <c r="R1169"/>
  <c r="R1168" s="1"/>
  <c r="P1169"/>
  <c r="P1168" s="1"/>
  <c r="BK1169"/>
  <c r="BK1168" s="1"/>
  <c r="J1168" s="1"/>
  <c r="J74" s="1"/>
  <c r="J1169"/>
  <c r="BE1169" s="1"/>
  <c r="BI1167"/>
  <c r="BH1167"/>
  <c r="BG1167"/>
  <c r="BF1167"/>
  <c r="BE1167"/>
  <c r="T1167"/>
  <c r="R1167"/>
  <c r="P1167"/>
  <c r="BK1167"/>
  <c r="J1167"/>
  <c r="BI1164"/>
  <c r="BH1164"/>
  <c r="BG1164"/>
  <c r="BF1164"/>
  <c r="BE1164"/>
  <c r="T1164"/>
  <c r="R1164"/>
  <c r="P1164"/>
  <c r="BK1164"/>
  <c r="J1164"/>
  <c r="BI1161"/>
  <c r="BH1161"/>
  <c r="BG1161"/>
  <c r="BF1161"/>
  <c r="BE1161"/>
  <c r="T1161"/>
  <c r="T1160" s="1"/>
  <c r="R1161"/>
  <c r="R1160" s="1"/>
  <c r="P1161"/>
  <c r="P1160" s="1"/>
  <c r="BK1161"/>
  <c r="BK1160" s="1"/>
  <c r="J1160" s="1"/>
  <c r="J73" s="1"/>
  <c r="J1161"/>
  <c r="BI1159"/>
  <c r="BH1159"/>
  <c r="BG1159"/>
  <c r="BF1159"/>
  <c r="BE1159"/>
  <c r="T1159"/>
  <c r="R1159"/>
  <c r="P1159"/>
  <c r="BK1159"/>
  <c r="J1159"/>
  <c r="BI1157"/>
  <c r="BH1157"/>
  <c r="BG1157"/>
  <c r="BF1157"/>
  <c r="T1157"/>
  <c r="R1157"/>
  <c r="P1157"/>
  <c r="BK1157"/>
  <c r="J1157"/>
  <c r="BE1157" s="1"/>
  <c r="BI1154"/>
  <c r="BH1154"/>
  <c r="BG1154"/>
  <c r="BF1154"/>
  <c r="BE1154"/>
  <c r="T1154"/>
  <c r="R1154"/>
  <c r="P1154"/>
  <c r="BK1154"/>
  <c r="J1154"/>
  <c r="BI1152"/>
  <c r="BH1152"/>
  <c r="BG1152"/>
  <c r="BF1152"/>
  <c r="T1152"/>
  <c r="R1152"/>
  <c r="P1152"/>
  <c r="BK1152"/>
  <c r="J1152"/>
  <c r="BE1152" s="1"/>
  <c r="BI1141"/>
  <c r="BH1141"/>
  <c r="BG1141"/>
  <c r="BF1141"/>
  <c r="BE1141"/>
  <c r="T1141"/>
  <c r="R1141"/>
  <c r="P1141"/>
  <c r="BK1141"/>
  <c r="J1141"/>
  <c r="BI1135"/>
  <c r="BH1135"/>
  <c r="BG1135"/>
  <c r="BF1135"/>
  <c r="T1135"/>
  <c r="R1135"/>
  <c r="P1135"/>
  <c r="BK1135"/>
  <c r="J1135"/>
  <c r="BE1135" s="1"/>
  <c r="BI1122"/>
  <c r="BH1122"/>
  <c r="BG1122"/>
  <c r="BF1122"/>
  <c r="BE1122"/>
  <c r="T1122"/>
  <c r="R1122"/>
  <c r="P1122"/>
  <c r="BK1122"/>
  <c r="J1122"/>
  <c r="BI1108"/>
  <c r="BH1108"/>
  <c r="BG1108"/>
  <c r="BF1108"/>
  <c r="T1108"/>
  <c r="R1108"/>
  <c r="P1108"/>
  <c r="BK1108"/>
  <c r="J1108"/>
  <c r="BE1108" s="1"/>
  <c r="BI1106"/>
  <c r="BH1106"/>
  <c r="BG1106"/>
  <c r="BF1106"/>
  <c r="BE1106"/>
  <c r="T1106"/>
  <c r="R1106"/>
  <c r="P1106"/>
  <c r="BK1106"/>
  <c r="J1106"/>
  <c r="BI1103"/>
  <c r="BH1103"/>
  <c r="BG1103"/>
  <c r="BF1103"/>
  <c r="T1103"/>
  <c r="R1103"/>
  <c r="P1103"/>
  <c r="BK1103"/>
  <c r="J1103"/>
  <c r="BE1103" s="1"/>
  <c r="BI1101"/>
  <c r="BH1101"/>
  <c r="BG1101"/>
  <c r="BF1101"/>
  <c r="BE1101"/>
  <c r="T1101"/>
  <c r="R1101"/>
  <c r="P1101"/>
  <c r="BK1101"/>
  <c r="J1101"/>
  <c r="BI1098"/>
  <c r="BH1098"/>
  <c r="BG1098"/>
  <c r="BF1098"/>
  <c r="T1098"/>
  <c r="R1098"/>
  <c r="P1098"/>
  <c r="BK1098"/>
  <c r="J1098"/>
  <c r="BE1098" s="1"/>
  <c r="BI1089"/>
  <c r="BH1089"/>
  <c r="BG1089"/>
  <c r="BF1089"/>
  <c r="BE1089"/>
  <c r="T1089"/>
  <c r="R1089"/>
  <c r="P1089"/>
  <c r="BK1089"/>
  <c r="J1089"/>
  <c r="BI1080"/>
  <c r="BH1080"/>
  <c r="BG1080"/>
  <c r="BF1080"/>
  <c r="T1080"/>
  <c r="T1079" s="1"/>
  <c r="R1080"/>
  <c r="R1079" s="1"/>
  <c r="P1080"/>
  <c r="P1079" s="1"/>
  <c r="BK1080"/>
  <c r="BK1079" s="1"/>
  <c r="J1079" s="1"/>
  <c r="J72" s="1"/>
  <c r="J1080"/>
  <c r="BE1080" s="1"/>
  <c r="BI1078"/>
  <c r="BH1078"/>
  <c r="BG1078"/>
  <c r="BF1078"/>
  <c r="BE1078"/>
  <c r="T1078"/>
  <c r="R1078"/>
  <c r="P1078"/>
  <c r="BK1078"/>
  <c r="J1078"/>
  <c r="BI1064"/>
  <c r="BH1064"/>
  <c r="BG1064"/>
  <c r="BF1064"/>
  <c r="T1064"/>
  <c r="R1064"/>
  <c r="P1064"/>
  <c r="BK1064"/>
  <c r="J1064"/>
  <c r="BE1064" s="1"/>
  <c r="BI1062"/>
  <c r="BH1062"/>
  <c r="BG1062"/>
  <c r="BF1062"/>
  <c r="BE1062"/>
  <c r="T1062"/>
  <c r="R1062"/>
  <c r="P1062"/>
  <c r="BK1062"/>
  <c r="J1062"/>
  <c r="BI1052"/>
  <c r="BH1052"/>
  <c r="BG1052"/>
  <c r="BF1052"/>
  <c r="BE1052"/>
  <c r="T1052"/>
  <c r="R1052"/>
  <c r="P1052"/>
  <c r="BK1052"/>
  <c r="J1052"/>
  <c r="BI1050"/>
  <c r="BH1050"/>
  <c r="BG1050"/>
  <c r="BF1050"/>
  <c r="BE1050"/>
  <c r="T1050"/>
  <c r="R1050"/>
  <c r="P1050"/>
  <c r="BK1050"/>
  <c r="J1050"/>
  <c r="BI1047"/>
  <c r="BH1047"/>
  <c r="BG1047"/>
  <c r="BF1047"/>
  <c r="BE1047"/>
  <c r="T1047"/>
  <c r="R1047"/>
  <c r="P1047"/>
  <c r="BK1047"/>
  <c r="J1047"/>
  <c r="BI1045"/>
  <c r="BH1045"/>
  <c r="BG1045"/>
  <c r="BF1045"/>
  <c r="BE1045"/>
  <c r="T1045"/>
  <c r="R1045"/>
  <c r="P1045"/>
  <c r="BK1045"/>
  <c r="J1045"/>
  <c r="BI1035"/>
  <c r="BH1035"/>
  <c r="BG1035"/>
  <c r="BF1035"/>
  <c r="BE1035"/>
  <c r="T1035"/>
  <c r="R1035"/>
  <c r="P1035"/>
  <c r="BK1035"/>
  <c r="J1035"/>
  <c r="BI1034"/>
  <c r="BH1034"/>
  <c r="BG1034"/>
  <c r="BF1034"/>
  <c r="BE1034"/>
  <c r="T1034"/>
  <c r="R1034"/>
  <c r="P1034"/>
  <c r="BK1034"/>
  <c r="J1034"/>
  <c r="BI1026"/>
  <c r="BH1026"/>
  <c r="BG1026"/>
  <c r="BF1026"/>
  <c r="BE1026"/>
  <c r="T1026"/>
  <c r="R1026"/>
  <c r="P1026"/>
  <c r="BK1026"/>
  <c r="J1026"/>
  <c r="BI1023"/>
  <c r="BH1023"/>
  <c r="BG1023"/>
  <c r="BF1023"/>
  <c r="BE1023"/>
  <c r="T1023"/>
  <c r="R1023"/>
  <c r="P1023"/>
  <c r="BK1023"/>
  <c r="J1023"/>
  <c r="BI1020"/>
  <c r="BH1020"/>
  <c r="BG1020"/>
  <c r="BF1020"/>
  <c r="BE1020"/>
  <c r="T1020"/>
  <c r="T1019" s="1"/>
  <c r="R1020"/>
  <c r="R1019" s="1"/>
  <c r="P1020"/>
  <c r="P1019" s="1"/>
  <c r="BK1020"/>
  <c r="BK1019" s="1"/>
  <c r="J1019" s="1"/>
  <c r="J71" s="1"/>
  <c r="J1020"/>
  <c r="BI1018"/>
  <c r="BH1018"/>
  <c r="BG1018"/>
  <c r="BF1018"/>
  <c r="T1018"/>
  <c r="R1018"/>
  <c r="P1018"/>
  <c r="BK1018"/>
  <c r="J1018"/>
  <c r="BE1018" s="1"/>
  <c r="BI1008"/>
  <c r="BH1008"/>
  <c r="BG1008"/>
  <c r="BF1008"/>
  <c r="BE1008"/>
  <c r="T1008"/>
  <c r="R1008"/>
  <c r="P1008"/>
  <c r="BK1008"/>
  <c r="J1008"/>
  <c r="BI996"/>
  <c r="BH996"/>
  <c r="BG996"/>
  <c r="BF996"/>
  <c r="T996"/>
  <c r="T995" s="1"/>
  <c r="T994" s="1"/>
  <c r="R996"/>
  <c r="R995" s="1"/>
  <c r="R994" s="1"/>
  <c r="P996"/>
  <c r="P995" s="1"/>
  <c r="P994" s="1"/>
  <c r="BK996"/>
  <c r="BK995" s="1"/>
  <c r="J996"/>
  <c r="BE996" s="1"/>
  <c r="BI993"/>
  <c r="BH993"/>
  <c r="BG993"/>
  <c r="BF993"/>
  <c r="T993"/>
  <c r="T992" s="1"/>
  <c r="R993"/>
  <c r="R992" s="1"/>
  <c r="P993"/>
  <c r="P992" s="1"/>
  <c r="BK993"/>
  <c r="BK992" s="1"/>
  <c r="J992" s="1"/>
  <c r="J68" s="1"/>
  <c r="J993"/>
  <c r="BE993" s="1"/>
  <c r="BI991"/>
  <c r="BH991"/>
  <c r="BG991"/>
  <c r="BF991"/>
  <c r="BE991"/>
  <c r="T991"/>
  <c r="R991"/>
  <c r="P991"/>
  <c r="BK991"/>
  <c r="J991"/>
  <c r="BI989"/>
  <c r="BH989"/>
  <c r="BG989"/>
  <c r="BF989"/>
  <c r="BE989"/>
  <c r="T989"/>
  <c r="R989"/>
  <c r="P989"/>
  <c r="BK989"/>
  <c r="J989"/>
  <c r="BI988"/>
  <c r="BH988"/>
  <c r="BG988"/>
  <c r="BF988"/>
  <c r="BE988"/>
  <c r="T988"/>
  <c r="R988"/>
  <c r="P988"/>
  <c r="BK988"/>
  <c r="J988"/>
  <c r="BI987"/>
  <c r="BH987"/>
  <c r="BG987"/>
  <c r="BF987"/>
  <c r="BE987"/>
  <c r="T987"/>
  <c r="T986" s="1"/>
  <c r="R987"/>
  <c r="R986" s="1"/>
  <c r="P987"/>
  <c r="P986" s="1"/>
  <c r="BK987"/>
  <c r="BK986" s="1"/>
  <c r="J986" s="1"/>
  <c r="J67" s="1"/>
  <c r="J987"/>
  <c r="BI985"/>
  <c r="BH985"/>
  <c r="BG985"/>
  <c r="BF985"/>
  <c r="T985"/>
  <c r="R985"/>
  <c r="P985"/>
  <c r="BK985"/>
  <c r="J985"/>
  <c r="BE985" s="1"/>
  <c r="BI984"/>
  <c r="BH984"/>
  <c r="BG984"/>
  <c r="BF984"/>
  <c r="BE984"/>
  <c r="T984"/>
  <c r="R984"/>
  <c r="P984"/>
  <c r="BK984"/>
  <c r="J984"/>
  <c r="BI982"/>
  <c r="BH982"/>
  <c r="BG982"/>
  <c r="BF982"/>
  <c r="T982"/>
  <c r="R982"/>
  <c r="P982"/>
  <c r="BK982"/>
  <c r="J982"/>
  <c r="BE982" s="1"/>
  <c r="BI924"/>
  <c r="BH924"/>
  <c r="BG924"/>
  <c r="BF924"/>
  <c r="BE924"/>
  <c r="T924"/>
  <c r="R924"/>
  <c r="P924"/>
  <c r="BK924"/>
  <c r="J924"/>
  <c r="BI921"/>
  <c r="BH921"/>
  <c r="BG921"/>
  <c r="BF921"/>
  <c r="T921"/>
  <c r="R921"/>
  <c r="P921"/>
  <c r="BK921"/>
  <c r="J921"/>
  <c r="BE921" s="1"/>
  <c r="BI881"/>
  <c r="BH881"/>
  <c r="BG881"/>
  <c r="BF881"/>
  <c r="BE881"/>
  <c r="T881"/>
  <c r="R881"/>
  <c r="P881"/>
  <c r="BK881"/>
  <c r="J881"/>
  <c r="BI875"/>
  <c r="BH875"/>
  <c r="BG875"/>
  <c r="BF875"/>
  <c r="T875"/>
  <c r="R875"/>
  <c r="P875"/>
  <c r="BK875"/>
  <c r="J875"/>
  <c r="BE875" s="1"/>
  <c r="BI871"/>
  <c r="BH871"/>
  <c r="BG871"/>
  <c r="BF871"/>
  <c r="BE871"/>
  <c r="T871"/>
  <c r="R871"/>
  <c r="P871"/>
  <c r="BK871"/>
  <c r="J871"/>
  <c r="BI866"/>
  <c r="BH866"/>
  <c r="BG866"/>
  <c r="BF866"/>
  <c r="T866"/>
  <c r="R866"/>
  <c r="P866"/>
  <c r="BK866"/>
  <c r="J866"/>
  <c r="BE866" s="1"/>
  <c r="BI864"/>
  <c r="BH864"/>
  <c r="BG864"/>
  <c r="BF864"/>
  <c r="BE864"/>
  <c r="T864"/>
  <c r="R864"/>
  <c r="P864"/>
  <c r="BK864"/>
  <c r="J864"/>
  <c r="BI862"/>
  <c r="BH862"/>
  <c r="BG862"/>
  <c r="BF862"/>
  <c r="T862"/>
  <c r="R862"/>
  <c r="P862"/>
  <c r="BK862"/>
  <c r="J862"/>
  <c r="BE862" s="1"/>
  <c r="BI857"/>
  <c r="BH857"/>
  <c r="BG857"/>
  <c r="BF857"/>
  <c r="BE857"/>
  <c r="T857"/>
  <c r="R857"/>
  <c r="P857"/>
  <c r="BK857"/>
  <c r="J857"/>
  <c r="BI855"/>
  <c r="BH855"/>
  <c r="BG855"/>
  <c r="BF855"/>
  <c r="T855"/>
  <c r="R855"/>
  <c r="P855"/>
  <c r="BK855"/>
  <c r="J855"/>
  <c r="BE855" s="1"/>
  <c r="BI853"/>
  <c r="BH853"/>
  <c r="BG853"/>
  <c r="BF853"/>
  <c r="BE853"/>
  <c r="T853"/>
  <c r="R853"/>
  <c r="P853"/>
  <c r="BK853"/>
  <c r="J853"/>
  <c r="BI851"/>
  <c r="BH851"/>
  <c r="BG851"/>
  <c r="BF851"/>
  <c r="T851"/>
  <c r="R851"/>
  <c r="P851"/>
  <c r="BK851"/>
  <c r="J851"/>
  <c r="BE851" s="1"/>
  <c r="BI849"/>
  <c r="BH849"/>
  <c r="BG849"/>
  <c r="BF849"/>
  <c r="BE849"/>
  <c r="T849"/>
  <c r="R849"/>
  <c r="P849"/>
  <c r="BK849"/>
  <c r="J849"/>
  <c r="BI844"/>
  <c r="BH844"/>
  <c r="BG844"/>
  <c r="BF844"/>
  <c r="T844"/>
  <c r="R844"/>
  <c r="P844"/>
  <c r="BK844"/>
  <c r="J844"/>
  <c r="BE844" s="1"/>
  <c r="BI839"/>
  <c r="BH839"/>
  <c r="BG839"/>
  <c r="BF839"/>
  <c r="BE839"/>
  <c r="T839"/>
  <c r="R839"/>
  <c r="P839"/>
  <c r="BK839"/>
  <c r="J839"/>
  <c r="BI835"/>
  <c r="BH835"/>
  <c r="BG835"/>
  <c r="BF835"/>
  <c r="T835"/>
  <c r="R835"/>
  <c r="P835"/>
  <c r="BK835"/>
  <c r="J835"/>
  <c r="BE835" s="1"/>
  <c r="BI833"/>
  <c r="BH833"/>
  <c r="BG833"/>
  <c r="BF833"/>
  <c r="BE833"/>
  <c r="T833"/>
  <c r="R833"/>
  <c r="P833"/>
  <c r="BK833"/>
  <c r="J833"/>
  <c r="BI824"/>
  <c r="BH824"/>
  <c r="BG824"/>
  <c r="BF824"/>
  <c r="T824"/>
  <c r="R824"/>
  <c r="P824"/>
  <c r="BK824"/>
  <c r="J824"/>
  <c r="BE824" s="1"/>
  <c r="BI811"/>
  <c r="BH811"/>
  <c r="BG811"/>
  <c r="BF811"/>
  <c r="BE811"/>
  <c r="T811"/>
  <c r="R811"/>
  <c r="P811"/>
  <c r="BK811"/>
  <c r="J811"/>
  <c r="BI808"/>
  <c r="BH808"/>
  <c r="BG808"/>
  <c r="BF808"/>
  <c r="T808"/>
  <c r="R808"/>
  <c r="P808"/>
  <c r="BK808"/>
  <c r="J808"/>
  <c r="BE808" s="1"/>
  <c r="BI806"/>
  <c r="BH806"/>
  <c r="BG806"/>
  <c r="BF806"/>
  <c r="BE806"/>
  <c r="T806"/>
  <c r="R806"/>
  <c r="P806"/>
  <c r="BK806"/>
  <c r="J806"/>
  <c r="BI803"/>
  <c r="BH803"/>
  <c r="BG803"/>
  <c r="BF803"/>
  <c r="T803"/>
  <c r="R803"/>
  <c r="P803"/>
  <c r="BK803"/>
  <c r="J803"/>
  <c r="BE803" s="1"/>
  <c r="BI800"/>
  <c r="BH800"/>
  <c r="BG800"/>
  <c r="BF800"/>
  <c r="BE800"/>
  <c r="T800"/>
  <c r="R800"/>
  <c r="P800"/>
  <c r="BK800"/>
  <c r="J800"/>
  <c r="BI797"/>
  <c r="BH797"/>
  <c r="BG797"/>
  <c r="BF797"/>
  <c r="BE797"/>
  <c r="T797"/>
  <c r="R797"/>
  <c r="P797"/>
  <c r="BK797"/>
  <c r="J797"/>
  <c r="BI785"/>
  <c r="BH785"/>
  <c r="BG785"/>
  <c r="BF785"/>
  <c r="BE785"/>
  <c r="T785"/>
  <c r="R785"/>
  <c r="P785"/>
  <c r="BK785"/>
  <c r="J785"/>
  <c r="BI771"/>
  <c r="BH771"/>
  <c r="BG771"/>
  <c r="BF771"/>
  <c r="BE771"/>
  <c r="T771"/>
  <c r="R771"/>
  <c r="P771"/>
  <c r="BK771"/>
  <c r="J771"/>
  <c r="BI770"/>
  <c r="BH770"/>
  <c r="BG770"/>
  <c r="BF770"/>
  <c r="BE770"/>
  <c r="T770"/>
  <c r="R770"/>
  <c r="P770"/>
  <c r="BK770"/>
  <c r="J770"/>
  <c r="BI768"/>
  <c r="BH768"/>
  <c r="BG768"/>
  <c r="BF768"/>
  <c r="BE768"/>
  <c r="T768"/>
  <c r="R768"/>
  <c r="P768"/>
  <c r="BK768"/>
  <c r="J768"/>
  <c r="BI756"/>
  <c r="BH756"/>
  <c r="BG756"/>
  <c r="BF756"/>
  <c r="BE756"/>
  <c r="T756"/>
  <c r="R756"/>
  <c r="P756"/>
  <c r="BK756"/>
  <c r="J756"/>
  <c r="BI753"/>
  <c r="BH753"/>
  <c r="BG753"/>
  <c r="BF753"/>
  <c r="BE753"/>
  <c r="T753"/>
  <c r="R753"/>
  <c r="P753"/>
  <c r="BK753"/>
  <c r="J753"/>
  <c r="BI751"/>
  <c r="BH751"/>
  <c r="BG751"/>
  <c r="BF751"/>
  <c r="BE751"/>
  <c r="T751"/>
  <c r="R751"/>
  <c r="P751"/>
  <c r="BK751"/>
  <c r="J751"/>
  <c r="BI746"/>
  <c r="BH746"/>
  <c r="BG746"/>
  <c r="BF746"/>
  <c r="BE746"/>
  <c r="T746"/>
  <c r="T745" s="1"/>
  <c r="R746"/>
  <c r="R745" s="1"/>
  <c r="P746"/>
  <c r="P745" s="1"/>
  <c r="BK746"/>
  <c r="BK745" s="1"/>
  <c r="J745" s="1"/>
  <c r="J66" s="1"/>
  <c r="J746"/>
  <c r="BI736"/>
  <c r="BH736"/>
  <c r="BG736"/>
  <c r="BF736"/>
  <c r="T736"/>
  <c r="R736"/>
  <c r="P736"/>
  <c r="BK736"/>
  <c r="J736"/>
  <c r="BE736" s="1"/>
  <c r="BI733"/>
  <c r="BH733"/>
  <c r="BG733"/>
  <c r="BF733"/>
  <c r="T733"/>
  <c r="R733"/>
  <c r="P733"/>
  <c r="BK733"/>
  <c r="J733"/>
  <c r="BE733" s="1"/>
  <c r="BI730"/>
  <c r="BH730"/>
  <c r="BG730"/>
  <c r="BF730"/>
  <c r="T730"/>
  <c r="R730"/>
  <c r="P730"/>
  <c r="BK730"/>
  <c r="J730"/>
  <c r="BE730" s="1"/>
  <c r="BI706"/>
  <c r="BH706"/>
  <c r="BG706"/>
  <c r="BF706"/>
  <c r="T706"/>
  <c r="R706"/>
  <c r="P706"/>
  <c r="BK706"/>
  <c r="J706"/>
  <c r="BE706" s="1"/>
  <c r="BI625"/>
  <c r="BH625"/>
  <c r="BG625"/>
  <c r="BF625"/>
  <c r="T625"/>
  <c r="R625"/>
  <c r="P625"/>
  <c r="BK625"/>
  <c r="J625"/>
  <c r="BE625" s="1"/>
  <c r="BI621"/>
  <c r="BH621"/>
  <c r="BG621"/>
  <c r="BF621"/>
  <c r="T621"/>
  <c r="R621"/>
  <c r="P621"/>
  <c r="BK621"/>
  <c r="J621"/>
  <c r="BE621" s="1"/>
  <c r="BI614"/>
  <c r="BH614"/>
  <c r="BG614"/>
  <c r="BF614"/>
  <c r="T614"/>
  <c r="R614"/>
  <c r="P614"/>
  <c r="BK614"/>
  <c r="J614"/>
  <c r="BE614" s="1"/>
  <c r="BI612"/>
  <c r="BH612"/>
  <c r="BG612"/>
  <c r="BF612"/>
  <c r="T612"/>
  <c r="R612"/>
  <c r="P612"/>
  <c r="BK612"/>
  <c r="J612"/>
  <c r="BE612" s="1"/>
  <c r="BI611"/>
  <c r="BH611"/>
  <c r="BG611"/>
  <c r="BF611"/>
  <c r="T611"/>
  <c r="R611"/>
  <c r="P611"/>
  <c r="BK611"/>
  <c r="J611"/>
  <c r="BE611" s="1"/>
  <c r="BI610"/>
  <c r="BH610"/>
  <c r="BG610"/>
  <c r="BF610"/>
  <c r="T610"/>
  <c r="R610"/>
  <c r="P610"/>
  <c r="BK610"/>
  <c r="J610"/>
  <c r="BE610" s="1"/>
  <c r="BI608"/>
  <c r="BH608"/>
  <c r="BG608"/>
  <c r="BF608"/>
  <c r="T608"/>
  <c r="R608"/>
  <c r="P608"/>
  <c r="BK608"/>
  <c r="J608"/>
  <c r="BE608" s="1"/>
  <c r="BI606"/>
  <c r="BH606"/>
  <c r="BG606"/>
  <c r="BF606"/>
  <c r="T606"/>
  <c r="R606"/>
  <c r="P606"/>
  <c r="BK606"/>
  <c r="J606"/>
  <c r="BE606" s="1"/>
  <c r="BI542"/>
  <c r="BH542"/>
  <c r="BG542"/>
  <c r="BF542"/>
  <c r="T542"/>
  <c r="R542"/>
  <c r="P542"/>
  <c r="BK542"/>
  <c r="J542"/>
  <c r="BE542" s="1"/>
  <c r="BI540"/>
  <c r="BH540"/>
  <c r="BG540"/>
  <c r="BF540"/>
  <c r="T540"/>
  <c r="R540"/>
  <c r="P540"/>
  <c r="BK540"/>
  <c r="J540"/>
  <c r="BE540" s="1"/>
  <c r="BI538"/>
  <c r="BH538"/>
  <c r="BG538"/>
  <c r="BF538"/>
  <c r="T538"/>
  <c r="R538"/>
  <c r="P538"/>
  <c r="BK538"/>
  <c r="J538"/>
  <c r="BE538" s="1"/>
  <c r="BI536"/>
  <c r="BH536"/>
  <c r="BG536"/>
  <c r="BF536"/>
  <c r="T536"/>
  <c r="R536"/>
  <c r="P536"/>
  <c r="BK536"/>
  <c r="J536"/>
  <c r="BE536" s="1"/>
  <c r="BI534"/>
  <c r="BH534"/>
  <c r="BG534"/>
  <c r="BF534"/>
  <c r="T534"/>
  <c r="R534"/>
  <c r="P534"/>
  <c r="BK534"/>
  <c r="J534"/>
  <c r="BE534" s="1"/>
  <c r="BI517"/>
  <c r="BH517"/>
  <c r="BG517"/>
  <c r="BF517"/>
  <c r="BE517"/>
  <c r="T517"/>
  <c r="R517"/>
  <c r="P517"/>
  <c r="BK517"/>
  <c r="J517"/>
  <c r="BI515"/>
  <c r="BH515"/>
  <c r="BG515"/>
  <c r="BF515"/>
  <c r="T515"/>
  <c r="R515"/>
  <c r="P515"/>
  <c r="BK515"/>
  <c r="J515"/>
  <c r="BE515" s="1"/>
  <c r="BI512"/>
  <c r="BH512"/>
  <c r="BG512"/>
  <c r="BF512"/>
  <c r="BE512"/>
  <c r="T512"/>
  <c r="R512"/>
  <c r="P512"/>
  <c r="BK512"/>
  <c r="J512"/>
  <c r="BI510"/>
  <c r="BH510"/>
  <c r="BG510"/>
  <c r="BF510"/>
  <c r="T510"/>
  <c r="R510"/>
  <c r="P510"/>
  <c r="BK510"/>
  <c r="J510"/>
  <c r="BE510" s="1"/>
  <c r="BI494"/>
  <c r="BH494"/>
  <c r="BG494"/>
  <c r="BF494"/>
  <c r="BE494"/>
  <c r="T494"/>
  <c r="R494"/>
  <c r="P494"/>
  <c r="BK494"/>
  <c r="J494"/>
  <c r="BI492"/>
  <c r="BH492"/>
  <c r="BG492"/>
  <c r="BF492"/>
  <c r="BE492"/>
  <c r="T492"/>
  <c r="R492"/>
  <c r="P492"/>
  <c r="BK492"/>
  <c r="J492"/>
  <c r="BI489"/>
  <c r="BH489"/>
  <c r="BG489"/>
  <c r="BF489"/>
  <c r="BE489"/>
  <c r="T489"/>
  <c r="R489"/>
  <c r="P489"/>
  <c r="BK489"/>
  <c r="J489"/>
  <c r="BI487"/>
  <c r="BH487"/>
  <c r="BG487"/>
  <c r="BF487"/>
  <c r="BE487"/>
  <c r="T487"/>
  <c r="R487"/>
  <c r="P487"/>
  <c r="BK487"/>
  <c r="J487"/>
  <c r="BI471"/>
  <c r="BH471"/>
  <c r="BG471"/>
  <c r="BF471"/>
  <c r="BE471"/>
  <c r="T471"/>
  <c r="R471"/>
  <c r="P471"/>
  <c r="BK471"/>
  <c r="J471"/>
  <c r="BI465"/>
  <c r="BH465"/>
  <c r="BG465"/>
  <c r="BF465"/>
  <c r="BE465"/>
  <c r="T465"/>
  <c r="R465"/>
  <c r="P465"/>
  <c r="BK465"/>
  <c r="J465"/>
  <c r="BI463"/>
  <c r="BH463"/>
  <c r="BG463"/>
  <c r="BF463"/>
  <c r="BE463"/>
  <c r="T463"/>
  <c r="R463"/>
  <c r="P463"/>
  <c r="BK463"/>
  <c r="J463"/>
  <c r="BI361"/>
  <c r="BH361"/>
  <c r="BG361"/>
  <c r="BF361"/>
  <c r="BE361"/>
  <c r="T361"/>
  <c r="R361"/>
  <c r="P361"/>
  <c r="BK361"/>
  <c r="J361"/>
  <c r="BI359"/>
  <c r="BH359"/>
  <c r="BG359"/>
  <c r="BF359"/>
  <c r="BE359"/>
  <c r="T359"/>
  <c r="R359"/>
  <c r="P359"/>
  <c r="BK359"/>
  <c r="J359"/>
  <c r="BI316"/>
  <c r="BH316"/>
  <c r="BG316"/>
  <c r="BF316"/>
  <c r="BE316"/>
  <c r="T316"/>
  <c r="R316"/>
  <c r="P316"/>
  <c r="BK316"/>
  <c r="J316"/>
  <c r="BI312"/>
  <c r="BH312"/>
  <c r="BG312"/>
  <c r="BF312"/>
  <c r="BE312"/>
  <c r="T312"/>
  <c r="R312"/>
  <c r="P312"/>
  <c r="BK312"/>
  <c r="J312"/>
  <c r="BI309"/>
  <c r="BH309"/>
  <c r="BG309"/>
  <c r="BF309"/>
  <c r="BE309"/>
  <c r="T309"/>
  <c r="R309"/>
  <c r="P309"/>
  <c r="BK309"/>
  <c r="J309"/>
  <c r="BI304"/>
  <c r="BH304"/>
  <c r="BG304"/>
  <c r="BF304"/>
  <c r="BE304"/>
  <c r="T304"/>
  <c r="R304"/>
  <c r="P304"/>
  <c r="BK304"/>
  <c r="J304"/>
  <c r="BI279"/>
  <c r="BH279"/>
  <c r="BG279"/>
  <c r="BF279"/>
  <c r="BE279"/>
  <c r="T279"/>
  <c r="R279"/>
  <c r="P279"/>
  <c r="BK279"/>
  <c r="J279"/>
  <c r="BI276"/>
  <c r="BH276"/>
  <c r="BG276"/>
  <c r="BF276"/>
  <c r="BE276"/>
  <c r="T276"/>
  <c r="R276"/>
  <c r="P276"/>
  <c r="BK276"/>
  <c r="J276"/>
  <c r="BI270"/>
  <c r="BH270"/>
  <c r="BG270"/>
  <c r="BF270"/>
  <c r="BE270"/>
  <c r="T270"/>
  <c r="R270"/>
  <c r="P270"/>
  <c r="BK270"/>
  <c r="J270"/>
  <c r="BI267"/>
  <c r="BH267"/>
  <c r="BG267"/>
  <c r="BF267"/>
  <c r="BE267"/>
  <c r="T267"/>
  <c r="R267"/>
  <c r="P267"/>
  <c r="BK267"/>
  <c r="J267"/>
  <c r="BI261"/>
  <c r="BH261"/>
  <c r="BG261"/>
  <c r="BF261"/>
  <c r="BE261"/>
  <c r="T261"/>
  <c r="R261"/>
  <c r="P261"/>
  <c r="BK261"/>
  <c r="J261"/>
  <c r="BI255"/>
  <c r="BH255"/>
  <c r="BG255"/>
  <c r="BF255"/>
  <c r="BE255"/>
  <c r="T255"/>
  <c r="R255"/>
  <c r="P255"/>
  <c r="BK255"/>
  <c r="J255"/>
  <c r="BI246"/>
  <c r="BH246"/>
  <c r="BG246"/>
  <c r="BF246"/>
  <c r="BE246"/>
  <c r="T246"/>
  <c r="T245" s="1"/>
  <c r="R246"/>
  <c r="R245" s="1"/>
  <c r="P246"/>
  <c r="P245" s="1"/>
  <c r="BK246"/>
  <c r="BK245" s="1"/>
  <c r="J245" s="1"/>
  <c r="J65" s="1"/>
  <c r="J246"/>
  <c r="BI243"/>
  <c r="BH243"/>
  <c r="BG243"/>
  <c r="BF243"/>
  <c r="T243"/>
  <c r="R243"/>
  <c r="P243"/>
  <c r="BK243"/>
  <c r="J243"/>
  <c r="BE243" s="1"/>
  <c r="BI240"/>
  <c r="BH240"/>
  <c r="BG240"/>
  <c r="BF240"/>
  <c r="T240"/>
  <c r="R240"/>
  <c r="P240"/>
  <c r="BK240"/>
  <c r="J240"/>
  <c r="BE240" s="1"/>
  <c r="BI238"/>
  <c r="BH238"/>
  <c r="BG238"/>
  <c r="BF238"/>
  <c r="T238"/>
  <c r="R238"/>
  <c r="P238"/>
  <c r="BK238"/>
  <c r="J238"/>
  <c r="BE238" s="1"/>
  <c r="BI233"/>
  <c r="BH233"/>
  <c r="BG233"/>
  <c r="BF233"/>
  <c r="T233"/>
  <c r="R233"/>
  <c r="P233"/>
  <c r="BK233"/>
  <c r="J233"/>
  <c r="BE233" s="1"/>
  <c r="BI227"/>
  <c r="BH227"/>
  <c r="BG227"/>
  <c r="BF227"/>
  <c r="BE227"/>
  <c r="T227"/>
  <c r="R227"/>
  <c r="P227"/>
  <c r="BK227"/>
  <c r="J227"/>
  <c r="BI224"/>
  <c r="BH224"/>
  <c r="BG224"/>
  <c r="BF224"/>
  <c r="T224"/>
  <c r="R224"/>
  <c r="P224"/>
  <c r="BK224"/>
  <c r="J224"/>
  <c r="BE224" s="1"/>
  <c r="BI216"/>
  <c r="BH216"/>
  <c r="BG216"/>
  <c r="BF216"/>
  <c r="BE216"/>
  <c r="T216"/>
  <c r="T215" s="1"/>
  <c r="R216"/>
  <c r="R215" s="1"/>
  <c r="P216"/>
  <c r="P215" s="1"/>
  <c r="BK216"/>
  <c r="BK215" s="1"/>
  <c r="J215" s="1"/>
  <c r="J64" s="1"/>
  <c r="J216"/>
  <c r="BI212"/>
  <c r="BH212"/>
  <c r="BG212"/>
  <c r="BF212"/>
  <c r="BE212"/>
  <c r="T212"/>
  <c r="R212"/>
  <c r="P212"/>
  <c r="BK212"/>
  <c r="J212"/>
  <c r="BI209"/>
  <c r="BH209"/>
  <c r="BG209"/>
  <c r="BF209"/>
  <c r="BE209"/>
  <c r="T209"/>
  <c r="R209"/>
  <c r="P209"/>
  <c r="BK209"/>
  <c r="J209"/>
  <c r="BI203"/>
  <c r="BH203"/>
  <c r="BG203"/>
  <c r="BF203"/>
  <c r="BE203"/>
  <c r="T203"/>
  <c r="R203"/>
  <c r="P203"/>
  <c r="BK203"/>
  <c r="J203"/>
  <c r="BI200"/>
  <c r="BH200"/>
  <c r="BG200"/>
  <c r="BF200"/>
  <c r="BE200"/>
  <c r="T200"/>
  <c r="R200"/>
  <c r="P200"/>
  <c r="BK200"/>
  <c r="J200"/>
  <c r="BI197"/>
  <c r="BH197"/>
  <c r="BG197"/>
  <c r="BF197"/>
  <c r="BE197"/>
  <c r="T197"/>
  <c r="T196" s="1"/>
  <c r="R197"/>
  <c r="P197"/>
  <c r="P196" s="1"/>
  <c r="BK197"/>
  <c r="BK196" s="1"/>
  <c r="J196" s="1"/>
  <c r="J63" s="1"/>
  <c r="J197"/>
  <c r="BI187"/>
  <c r="BH187"/>
  <c r="BG187"/>
  <c r="BF187"/>
  <c r="T187"/>
  <c r="R187"/>
  <c r="P187"/>
  <c r="BK187"/>
  <c r="J187"/>
  <c r="BE187" s="1"/>
  <c r="BI185"/>
  <c r="BH185"/>
  <c r="BG185"/>
  <c r="BF185"/>
  <c r="BE185"/>
  <c r="T185"/>
  <c r="R185"/>
  <c r="P185"/>
  <c r="BK185"/>
  <c r="J185"/>
  <c r="BI169"/>
  <c r="BH169"/>
  <c r="BG169"/>
  <c r="BF169"/>
  <c r="T169"/>
  <c r="R169"/>
  <c r="P169"/>
  <c r="BK169"/>
  <c r="J169"/>
  <c r="BE169" s="1"/>
  <c r="BI167"/>
  <c r="BH167"/>
  <c r="BG167"/>
  <c r="BF167"/>
  <c r="T167"/>
  <c r="R167"/>
  <c r="P167"/>
  <c r="BK167"/>
  <c r="J167"/>
  <c r="BE167" s="1"/>
  <c r="BI165"/>
  <c r="BH165"/>
  <c r="BG165"/>
  <c r="BF165"/>
  <c r="T165"/>
  <c r="R165"/>
  <c r="P165"/>
  <c r="BK165"/>
  <c r="J165"/>
  <c r="BE165" s="1"/>
  <c r="BI163"/>
  <c r="BH163"/>
  <c r="BG163"/>
  <c r="BF163"/>
  <c r="T163"/>
  <c r="R163"/>
  <c r="P163"/>
  <c r="BK163"/>
  <c r="J163"/>
  <c r="BE163" s="1"/>
  <c r="BI139"/>
  <c r="BH139"/>
  <c r="BG139"/>
  <c r="BF139"/>
  <c r="BE139"/>
  <c r="T139"/>
  <c r="R139"/>
  <c r="P139"/>
  <c r="BK139"/>
  <c r="J139"/>
  <c r="BI136"/>
  <c r="BH136"/>
  <c r="BG136"/>
  <c r="BF136"/>
  <c r="BE136"/>
  <c r="T136"/>
  <c r="R136"/>
  <c r="P136"/>
  <c r="BK136"/>
  <c r="J136"/>
  <c r="BI133"/>
  <c r="BH133"/>
  <c r="BG133"/>
  <c r="BF133"/>
  <c r="BE133"/>
  <c r="T133"/>
  <c r="R133"/>
  <c r="P133"/>
  <c r="BK133"/>
  <c r="J133"/>
  <c r="BI121"/>
  <c r="BH121"/>
  <c r="BG121"/>
  <c r="BF121"/>
  <c r="BE121"/>
  <c r="T121"/>
  <c r="R121"/>
  <c r="P121"/>
  <c r="BK121"/>
  <c r="J121"/>
  <c r="BI118"/>
  <c r="BH118"/>
  <c r="BG118"/>
  <c r="BF118"/>
  <c r="BE118"/>
  <c r="T118"/>
  <c r="R118"/>
  <c r="P118"/>
  <c r="BK118"/>
  <c r="J118"/>
  <c r="BI110"/>
  <c r="BH110"/>
  <c r="F35" s="1"/>
  <c r="BC53" i="1" s="1"/>
  <c r="BC52" s="1"/>
  <c r="BG110" i="2"/>
  <c r="F34" s="1"/>
  <c r="BB53" i="1" s="1"/>
  <c r="BB52" s="1"/>
  <c r="BF110" i="2"/>
  <c r="T110"/>
  <c r="T109" s="1"/>
  <c r="T108" s="1"/>
  <c r="T107" s="1"/>
  <c r="R110"/>
  <c r="R109" s="1"/>
  <c r="P110"/>
  <c r="P109" s="1"/>
  <c r="P108" s="1"/>
  <c r="P107" s="1"/>
  <c r="AU53" i="1" s="1"/>
  <c r="BK110" i="2"/>
  <c r="J110"/>
  <c r="BE110" s="1"/>
  <c r="J103"/>
  <c r="F103"/>
  <c r="F101"/>
  <c r="E99"/>
  <c r="E95"/>
  <c r="J55"/>
  <c r="F55"/>
  <c r="F53"/>
  <c r="E51"/>
  <c r="E47"/>
  <c r="J20"/>
  <c r="E20"/>
  <c r="F104" s="1"/>
  <c r="J19"/>
  <c r="J14"/>
  <c r="J53" s="1"/>
  <c r="E7"/>
  <c r="BD61" i="1"/>
  <c r="BC61"/>
  <c r="AY61" s="1"/>
  <c r="BB61"/>
  <c r="AX61" s="1"/>
  <c r="BA61"/>
  <c r="AZ61"/>
  <c r="AW61"/>
  <c r="AV61"/>
  <c r="AU61"/>
  <c r="AT61"/>
  <c r="AS61"/>
  <c r="BD57"/>
  <c r="BC57"/>
  <c r="AY57" s="1"/>
  <c r="BB57"/>
  <c r="BA57"/>
  <c r="AX57"/>
  <c r="AW57"/>
  <c r="AU57"/>
  <c r="AU51" s="1"/>
  <c r="AS57"/>
  <c r="AU52"/>
  <c r="AS52"/>
  <c r="AS51" s="1"/>
  <c r="L47"/>
  <c r="AM46"/>
  <c r="L46"/>
  <c r="AM44"/>
  <c r="L44"/>
  <c r="L42"/>
  <c r="L41"/>
  <c r="BC51" l="1"/>
  <c r="AY52"/>
  <c r="AX52"/>
  <c r="BB51"/>
  <c r="F32" i="2"/>
  <c r="AZ53" i="1" s="1"/>
  <c r="J32" i="2"/>
  <c r="AV53" i="1" s="1"/>
  <c r="AT53" s="1"/>
  <c r="J995" i="2"/>
  <c r="J70" s="1"/>
  <c r="BK994"/>
  <c r="J994" s="1"/>
  <c r="J69" s="1"/>
  <c r="F32" i="4"/>
  <c r="AZ55" i="1" s="1"/>
  <c r="J32" i="4"/>
  <c r="AV55" i="1" s="1"/>
  <c r="AT55" s="1"/>
  <c r="BK105" i="6"/>
  <c r="J106"/>
  <c r="J62" s="1"/>
  <c r="J837"/>
  <c r="J72" s="1"/>
  <c r="BK836"/>
  <c r="J836" s="1"/>
  <c r="J71" s="1"/>
  <c r="J32" i="7"/>
  <c r="AV59" i="1" s="1"/>
  <c r="F32" i="7"/>
  <c r="AZ59" i="1" s="1"/>
  <c r="F32" i="8"/>
  <c r="AZ60" i="1" s="1"/>
  <c r="J32" i="8"/>
  <c r="AV60" i="1" s="1"/>
  <c r="AT60" s="1"/>
  <c r="J33" i="2"/>
  <c r="AW53" i="1" s="1"/>
  <c r="F33" i="2"/>
  <c r="BA53" i="1" s="1"/>
  <c r="J84" i="9"/>
  <c r="J61" s="1"/>
  <c r="BK83"/>
  <c r="J83" s="1"/>
  <c r="F56" i="2"/>
  <c r="J101"/>
  <c r="BK85" i="3"/>
  <c r="J86"/>
  <c r="J62" s="1"/>
  <c r="J86" i="5"/>
  <c r="J62" s="1"/>
  <c r="BK85"/>
  <c r="J29" i="7"/>
  <c r="J60"/>
  <c r="BK109" i="2"/>
  <c r="F36"/>
  <c r="BD53" i="1" s="1"/>
  <c r="BD52" s="1"/>
  <c r="BD51" s="1"/>
  <c r="W30" s="1"/>
  <c r="R196" i="2"/>
  <c r="R108" s="1"/>
  <c r="R107" s="1"/>
  <c r="J86" i="8"/>
  <c r="J62" s="1"/>
  <c r="BK85"/>
  <c r="F56" i="3"/>
  <c r="J78"/>
  <c r="J53" i="4"/>
  <c r="BK85"/>
  <c r="F33" i="5"/>
  <c r="BA56" i="1" s="1"/>
  <c r="F101" i="6"/>
  <c r="J33"/>
  <c r="AW58" i="1" s="1"/>
  <c r="J53" i="8"/>
  <c r="J32" i="9"/>
  <c r="AV62" i="1" s="1"/>
  <c r="AT62" s="1"/>
  <c r="J33" i="3"/>
  <c r="AW54" i="1" s="1"/>
  <c r="AT54" s="1"/>
  <c r="J53" i="5"/>
  <c r="J32"/>
  <c r="AV56" i="1" s="1"/>
  <c r="AT56" s="1"/>
  <c r="E47" i="6"/>
  <c r="J33" i="7"/>
  <c r="AW59" i="1" s="1"/>
  <c r="F56" i="8"/>
  <c r="F56" i="5"/>
  <c r="J32" i="6"/>
  <c r="AV58" i="1" s="1"/>
  <c r="AT58" s="1"/>
  <c r="E47" i="7"/>
  <c r="F56" i="9"/>
  <c r="J33"/>
  <c r="AW62" i="1" s="1"/>
  <c r="BK84" i="5" l="1"/>
  <c r="J84" s="1"/>
  <c r="J85"/>
  <c r="J61" s="1"/>
  <c r="AY51" i="1"/>
  <c r="W29"/>
  <c r="AZ52"/>
  <c r="AG59"/>
  <c r="J38" i="7"/>
  <c r="J85" i="3"/>
  <c r="J61" s="1"/>
  <c r="BK84"/>
  <c r="J84" s="1"/>
  <c r="J29" i="9"/>
  <c r="J60"/>
  <c r="BK104" i="6"/>
  <c r="J104" s="1"/>
  <c r="J105"/>
  <c r="J61" s="1"/>
  <c r="AT59" i="1"/>
  <c r="J85" i="4"/>
  <c r="J61" s="1"/>
  <c r="BK84"/>
  <c r="J84" s="1"/>
  <c r="J85" i="8"/>
  <c r="J61" s="1"/>
  <c r="BK84"/>
  <c r="J84" s="1"/>
  <c r="J109" i="2"/>
  <c r="J62" s="1"/>
  <c r="BK108"/>
  <c r="W28" i="1"/>
  <c r="AX51"/>
  <c r="BA52"/>
  <c r="AZ57"/>
  <c r="AV57" s="1"/>
  <c r="AT57" s="1"/>
  <c r="BK107" i="2" l="1"/>
  <c r="J107" s="1"/>
  <c r="J108"/>
  <c r="J61" s="1"/>
  <c r="J29" i="4"/>
  <c r="J60"/>
  <c r="J60" i="6"/>
  <c r="J29"/>
  <c r="J29" i="3"/>
  <c r="J60"/>
  <c r="AZ51" i="1"/>
  <c r="AV52"/>
  <c r="J29" i="5"/>
  <c r="J60"/>
  <c r="J29" i="8"/>
  <c r="J60"/>
  <c r="J38" i="9"/>
  <c r="AG62" i="1"/>
  <c r="BA51"/>
  <c r="AW52"/>
  <c r="AN59"/>
  <c r="AG58" l="1"/>
  <c r="J38" i="6"/>
  <c r="AG61" i="1"/>
  <c r="AN61" s="1"/>
  <c r="AN62"/>
  <c r="W27"/>
  <c r="AW51"/>
  <c r="AK27" s="1"/>
  <c r="AG60"/>
  <c r="AN60" s="1"/>
  <c r="J38" i="8"/>
  <c r="W26" i="1"/>
  <c r="AV51"/>
  <c r="J29" i="2"/>
  <c r="J60"/>
  <c r="AG56" i="1"/>
  <c r="AN56" s="1"/>
  <c r="J38" i="5"/>
  <c r="AG54" i="1"/>
  <c r="AN54" s="1"/>
  <c r="J38" i="3"/>
  <c r="AG55" i="1"/>
  <c r="AN55" s="1"/>
  <c r="J38" i="4"/>
  <c r="AT52" i="1"/>
  <c r="AK26" l="1"/>
  <c r="AT51"/>
  <c r="AG57"/>
  <c r="AN57" s="1"/>
  <c r="AN58"/>
  <c r="AG53"/>
  <c r="J38" i="2"/>
  <c r="AN53" i="1" l="1"/>
  <c r="AG52"/>
  <c r="AN52" l="1"/>
  <c r="AG51"/>
  <c r="AK23" l="1"/>
  <c r="AK32" s="1"/>
  <c r="AN51"/>
</calcChain>
</file>

<file path=xl/sharedStrings.xml><?xml version="1.0" encoding="utf-8"?>
<sst xmlns="http://schemas.openxmlformats.org/spreadsheetml/2006/main" count="26680" uniqueCount="3276">
  <si>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</si>
  <si>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</si>
  <si>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</si>
  <si>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</si>
  <si>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</si>
  <si>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</si>
  <si>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</si>
  <si>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{39a5dea7-256d-4942-9c06-5d6e64b84bbc}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</si>
  <si>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</si>
  <si>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</si>
  <si>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</si>
  <si>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</si>
  <si>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</si>
  <si>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</si>
  <si>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</si>
  <si>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</si>
  <si>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kol004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</si>
  <si>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</si>
  <si>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</si>
  <si>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Zateplení budovy a výměna oken, odloučené pracoviště Jilemnického 2 - příprava</t>
  </si>
  <si>
    <t>KSO:</t>
  </si>
  <si>
    <t/>
  </si>
  <si>
    <t>CC-CZ:</t>
  </si>
  <si>
    <t>Místo:</t>
  </si>
  <si>
    <t>Hodonín</t>
  </si>
  <si>
    <t>Datum:</t>
  </si>
  <si>
    <t>9.10.2017</t>
  </si>
  <si>
    <t>Zadavatel:</t>
  </si>
  <si>
    <t>IČ:</t>
  </si>
  <si>
    <t>ISŠ Hodonín, příspěvková organizace</t>
  </si>
  <si>
    <t>DIČ:</t>
  </si>
  <si>
    <t>Uchazeč:</t>
  </si>
  <si>
    <t>Vyplň údaj</t>
  </si>
  <si>
    <t>Projektant:</t>
  </si>
  <si>
    <t>Smart projekt CZ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</si>
  <si>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</si>
  <si>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</si>
  <si>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</si>
  <si>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</si>
  <si>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</si>
  <si>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</si>
  <si>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</si>
  <si>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</si>
  <si>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</si>
  <si>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</si>
  <si>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</si>
  <si>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</si>
  <si>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</si>
  <si>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</si>
  <si>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</si>
  <si>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</si>
  <si>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</si>
  <si>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</si>
  <si>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</si>
  <si>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</si>
  <si>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</si>
  <si>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</si>
  <si>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</si>
  <si>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</si>
  <si>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</si>
  <si>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</si>
  <si>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</si>
  <si>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</si>
  <si>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</si>
  <si>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</si>
  <si>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</si>
  <si>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</si>
  <si>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</si>
  <si>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</si>
  <si>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</si>
  <si>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</si>
  <si>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</si>
  <si>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</si>
  <si>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</si>
  <si>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</si>
  <si>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</si>
  <si>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SO 01 Škola</t>
  </si>
  <si>
    <t>STA</t>
  </si>
  <si>
    <t>1</t>
  </si>
  <si>
    <t>{b1d13201-cab4-41d5-b511-c5c49873b4df}</t>
  </si>
  <si>
    <t>2</t>
  </si>
  <si>
    <t>/</t>
  </si>
  <si>
    <t>011</t>
  </si>
  <si>
    <t>Architektonicky-stavební řešení</t>
  </si>
  <si>
    <t>Soupis</t>
  </si>
  <si>
    <t>{deac736a-beb8-408b-b6cb-7ce5002e197b}</t>
  </si>
  <si>
    <t>012</t>
  </si>
  <si>
    <t>Elektroinstalace</t>
  </si>
  <si>
    <t>{07214f28-070f-4493-b85c-754199c2da08}</t>
  </si>
  <si>
    <t>013</t>
  </si>
  <si>
    <t>Vzduchotechnika</t>
  </si>
  <si>
    <t>{e140e398-2a3a-4c4d-b8c7-64974e9caa01}</t>
  </si>
  <si>
    <t>014</t>
  </si>
  <si>
    <t>Příprava území</t>
  </si>
  <si>
    <t>{62ba9efc-024c-476b-bc5e-2ad284035182}</t>
  </si>
  <si>
    <t>02</t>
  </si>
  <si>
    <t>SO 02 Jídelna</t>
  </si>
  <si>
    <t>{35cd2c46-de18-4f1f-9b91-3cead1a6bdcd}</t>
  </si>
  <si>
    <t>021</t>
  </si>
  <si>
    <t>Architektonicko-stavební řešení</t>
  </si>
  <si>
    <t>{81b83fbe-fe27-4373-a148-467b9aef1837}</t>
  </si>
  <si>
    <t>022</t>
  </si>
  <si>
    <t>{6805b434-b4e8-4d24-b0f7-83d1ca50c983}</t>
  </si>
  <si>
    <t>024</t>
  </si>
  <si>
    <t>{8d3057b4-04a5-46a7-90e9-df87b4ae6e6a}</t>
  </si>
  <si>
    <t>03</t>
  </si>
  <si>
    <t>Vedlejší rozpočtové náklady</t>
  </si>
  <si>
    <t>VON</t>
  </si>
  <si>
    <t>{1b536038-7216-491e-b281-c38434ebf767}</t>
  </si>
  <si>
    <t>031</t>
  </si>
  <si>
    <t>Vedlejší a rozpočtové náklady</t>
  </si>
  <si>
    <t>{3e73eba6-06a6-462d-9fef-8428b2192219}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</si>
  <si>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</si>
  <si>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</si>
  <si>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</si>
  <si>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</si>
  <si>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</si>
  <si>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</si>
  <si>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</si>
  <si>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SO 01 Škola</t>
  </si>
  <si>
    <t>Soupis:</t>
  </si>
  <si>
    <t>011 - Architektonicky-stavební řešení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</si>
  <si>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</si>
  <si>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</si>
  <si>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</si>
  <si>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</si>
  <si>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</si>
  <si>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</si>
  <si>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</si>
  <si>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</si>
  <si>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</si>
  <si>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</si>
  <si>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</si>
  <si>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</si>
  <si>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</si>
  <si>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</si>
  <si>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</si>
  <si>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</si>
  <si>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</si>
  <si>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</si>
  <si>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</si>
  <si>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</si>
  <si>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</si>
  <si>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</si>
  <si>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</si>
  <si>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</si>
  <si>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</si>
  <si>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</si>
  <si>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</si>
  <si>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</si>
  <si>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</si>
  <si>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</si>
  <si>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</si>
  <si>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</si>
  <si>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</si>
  <si>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</si>
  <si>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</si>
  <si>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</si>
  <si>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</si>
  <si>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</si>
  <si>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</si>
  <si>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</si>
  <si>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</si>
  <si>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</si>
  <si>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</si>
  <si>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</si>
  <si>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</si>
  <si>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</si>
  <si>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</si>
  <si>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</si>
  <si>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</si>
  <si>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</si>
  <si>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z betonových nebo kamenných dlaždic</t>
  </si>
  <si>
    <t>m2</t>
  </si>
  <si>
    <t>CS ÚRS 2017 01</t>
  </si>
  <si>
    <t>4</t>
  </si>
  <si>
    <t>141424768</t>
  </si>
  <si>
    <t>VV</t>
  </si>
  <si>
    <t>"viz. legenda bourání 23"</t>
  </si>
  <si>
    <t>0,6*(36,3+2,8+3,4+20,7+25,7+25,2+0,3+0,75)</t>
  </si>
  <si>
    <t>0,6*(0,75+0,3+25,2+52,6+12,05+8,2+0,83*2)</t>
  </si>
  <si>
    <t>0,6*(20,55+2,8+3,4+4,8*2+18,45)</t>
  </si>
  <si>
    <t>"viz. legenda bourání 25"</t>
  </si>
  <si>
    <t>0,6*(13,35+12,5)</t>
  </si>
  <si>
    <t>Součet</t>
  </si>
  <si>
    <t>113106123</t>
  </si>
  <si>
    <t>Rozebrání dlažeb komunikací pro pěší ze zámkových dlaždic</t>
  </si>
  <si>
    <t>-1879079418</t>
  </si>
  <si>
    <t>"viz. legenda bourání 24"</t>
  </si>
  <si>
    <t>0,68*9,55</t>
  </si>
  <si>
    <t>3</t>
  </si>
  <si>
    <t>113107122</t>
  </si>
  <si>
    <t>Odstranění podkladu pl do 50 m2 z kameniva drceného tl 200 mm</t>
  </si>
  <si>
    <t>-2080426637</t>
  </si>
  <si>
    <t>"viz. legenda bourání 26"</t>
  </si>
  <si>
    <t>1,65*2,75</t>
  </si>
  <si>
    <t>113107130</t>
  </si>
  <si>
    <t>Odstranění podkladu pl do 50 m2 z betonu prostého tl 100 mm</t>
  </si>
  <si>
    <t>1949631994</t>
  </si>
  <si>
    <t>5</t>
  </si>
  <si>
    <t>113202111</t>
  </si>
  <si>
    <t>Vytrhání obrub krajníků obrubníků stojatých</t>
  </si>
  <si>
    <t>m</t>
  </si>
  <si>
    <t>-1631440554</t>
  </si>
  <si>
    <t>1,65</t>
  </si>
  <si>
    <t>6</t>
  </si>
  <si>
    <t>132212101</t>
  </si>
  <si>
    <t>Hloubení rýh š do 600 mm ručním nebo pneum nářadím v soudržných horninách tř. 3</t>
  </si>
  <si>
    <t>m3</t>
  </si>
  <si>
    <t>639917407</t>
  </si>
  <si>
    <t>"rozšíření výkopu pro bet. žlab OS/19"</t>
  </si>
  <si>
    <t>0,08*0,25*162,426</t>
  </si>
  <si>
    <t>"rozšíření výkopu pro bet. žlab OS/21"</t>
  </si>
  <si>
    <t>0,18*0,25*(13,35+13,1)</t>
  </si>
  <si>
    <t>"prohloubení výkopů pro zateplení"</t>
  </si>
  <si>
    <t>0,6*(0,07/2*2,1+0,1/2*3,6*3+0,1/2*4)</t>
  </si>
  <si>
    <t>0,6*(0,09*8,7+0,09*12,15+0,09/2*15,3)</t>
  </si>
  <si>
    <t>0,6*(0,09/2*4+0,08/2*3+0,08*2,4+0,1*4,8)</t>
  </si>
  <si>
    <t>0,6*(0,07/2*3,6+0,09/2*3,75+0,1/2*3,5)</t>
  </si>
  <si>
    <t>0,6*(0,09/2*2+0,05*1,35+0,09/2*4,6)</t>
  </si>
  <si>
    <t>0,6*0,09/2*(8+8,1+0,75+9,6)</t>
  </si>
  <si>
    <t>0,6*(0,06*6,8+0,05*18,8+0,05*2,6)</t>
  </si>
  <si>
    <t>0,6*(0,08/2*1,7+0,07/2*1,8+0,09/2*1,8)</t>
  </si>
  <si>
    <t>0,6*(0,1/2*2+0,08/2*1,4+0,09/2*3)</t>
  </si>
  <si>
    <t>0,6*0,09*(0,55*2+1+1,8)</t>
  </si>
  <si>
    <t>0,6*(0,09/2*1,8+0,12/2*5,3+0,15/2*1,5)</t>
  </si>
  <si>
    <t>0,6*(0,1/2*6,9+0,06/2*6,4+0,07*0,8)</t>
  </si>
  <si>
    <t>0,6*0,06*(25+4,8*2+3,4*2)</t>
  </si>
  <si>
    <t>"pro obrubník"</t>
  </si>
  <si>
    <t>0,3*0,3*(25,9+1+24,8+20,75+35,6+2,7)</t>
  </si>
  <si>
    <t>0,3*0,3*(25,3+4,8*2+2,7+29,4+1+8,1+14)</t>
  </si>
  <si>
    <t>0,3*0,3*(52,6+25,9+0,75+0,3)</t>
  </si>
  <si>
    <t>7</t>
  </si>
  <si>
    <t>162701105</t>
  </si>
  <si>
    <t>Vodorovné přemístění do 10000 m výkopku/sypaniny z horniny tř. 1 až 4</t>
  </si>
  <si>
    <t>424769413</t>
  </si>
  <si>
    <t>37,054-6,309</t>
  </si>
  <si>
    <t>8</t>
  </si>
  <si>
    <t>162701109</t>
  </si>
  <si>
    <t>Příplatek k vodorovnému přemístění výkopku/sypaniny z horniny tř. 1 až 4 ZKD 1000 m přes 10000 m</t>
  </si>
  <si>
    <t>-2037246472</t>
  </si>
  <si>
    <t>30,745*10 'Přepočtené koeficientem množství</t>
  </si>
  <si>
    <t>9</t>
  </si>
  <si>
    <t>171201211</t>
  </si>
  <si>
    <t>Poplatek za uložení odpadu ze sypaniny na skládce (skládkovné)</t>
  </si>
  <si>
    <t>t</t>
  </si>
  <si>
    <t>382345101</t>
  </si>
  <si>
    <t>30,745*1,7</t>
  </si>
  <si>
    <t>10</t>
  </si>
  <si>
    <t>174101101</t>
  </si>
  <si>
    <t>Zásyp jam, šachet rýh nebo kolem objektů sypaninou se zhutněním</t>
  </si>
  <si>
    <t>-115091387</t>
  </si>
  <si>
    <t>11</t>
  </si>
  <si>
    <t>M</t>
  </si>
  <si>
    <t>583336510</t>
  </si>
  <si>
    <t>kamenivo těžené hrubé  (Bratčice) frakce 8-16</t>
  </si>
  <si>
    <t>-1444922608</t>
  </si>
  <si>
    <t>7,378*2</t>
  </si>
  <si>
    <t>12</t>
  </si>
  <si>
    <t>181951102</t>
  </si>
  <si>
    <t>Úprava pláně v hornině tř. 1 až 4 se zhutněním</t>
  </si>
  <si>
    <t>-1041162456</t>
  </si>
  <si>
    <t>"OS/19"</t>
  </si>
  <si>
    <t>0,5*162,426</t>
  </si>
  <si>
    <t>"OS/20"</t>
  </si>
  <si>
    <t>0,5*9,55</t>
  </si>
  <si>
    <t>1,47*2,75</t>
  </si>
  <si>
    <t>"OS/21"</t>
  </si>
  <si>
    <t>Svislé a kompletní konstrukce</t>
  </si>
  <si>
    <t>13</t>
  </si>
  <si>
    <t>310236251</t>
  </si>
  <si>
    <t>Zazdívka otvorů pl do 0,09 m2 ve zdivu nadzákladovém porobetonovými tvárnicemi tl do 450 mm</t>
  </si>
  <si>
    <t>kus</t>
  </si>
  <si>
    <t>110188820</t>
  </si>
  <si>
    <t>"OS/18"</t>
  </si>
  <si>
    <t>14</t>
  </si>
  <si>
    <t>310237R</t>
  </si>
  <si>
    <t>Zazdívka otvorů pl do 0,25 m2 ve zdivu nadzákladovém porobetonovými tvárnicemi tl do 450 mm</t>
  </si>
  <si>
    <t>-984517215</t>
  </si>
  <si>
    <t>"část A+C, pohled od JZ"</t>
  </si>
  <si>
    <t>310239R</t>
  </si>
  <si>
    <t>Zazdívka otvorů pl do 4 m2 ve zdivu nadzákladovém porobetonovými tvárnicemi</t>
  </si>
  <si>
    <t>-1798994814</t>
  </si>
  <si>
    <t>"část A, pohled od SZ"</t>
  </si>
  <si>
    <t>0,45*2,1*0,8*3</t>
  </si>
  <si>
    <t>"část C, pohled od JV"</t>
  </si>
  <si>
    <t>16</t>
  </si>
  <si>
    <t>315272223</t>
  </si>
  <si>
    <t>Zdivo půdní tl 250 mm z pórobetonových přesných hladkých tvárnic Ytong hmotnosti 500 kg/m3</t>
  </si>
  <si>
    <t>-1096773740</t>
  </si>
  <si>
    <t>"atiky - dle potřeby"</t>
  </si>
  <si>
    <t>0,25*0,1*377</t>
  </si>
  <si>
    <t>17</t>
  </si>
  <si>
    <t>319202331</t>
  </si>
  <si>
    <t>Vyrovnání nerovného povrchu zdiva tl do 150 mm přizděním</t>
  </si>
  <si>
    <t>688567384</t>
  </si>
  <si>
    <t>"ostění oken po zrušení balkonů"</t>
  </si>
  <si>
    <t>0,45*1,6*6</t>
  </si>
  <si>
    <t>Komunikace pozemní</t>
  </si>
  <si>
    <t>18</t>
  </si>
  <si>
    <t>564851111</t>
  </si>
  <si>
    <t>Podklad ze štěrkodrtě ŠD tl 150 mm</t>
  </si>
  <si>
    <t>2051355682</t>
  </si>
  <si>
    <t>19</t>
  </si>
  <si>
    <t>564851114</t>
  </si>
  <si>
    <t>Podklad ze štěrkodrtě ŠD tl 180 mm</t>
  </si>
  <si>
    <t>1668479565</t>
  </si>
  <si>
    <t>20</t>
  </si>
  <si>
    <t>569903311</t>
  </si>
  <si>
    <t>Zřízení zemních krajnic se zhutněním</t>
  </si>
  <si>
    <t>136249767</t>
  </si>
  <si>
    <t>"u obrubníku"</t>
  </si>
  <si>
    <t>0,15*0,15*(25,9+1+24,8+20,75+35,6+2,7)</t>
  </si>
  <si>
    <t>0,15*0,15*(25,3+4,8*2+2,7+29,4+1+8,1+14)</t>
  </si>
  <si>
    <t>0,15*0,15*(52,6+25,9+0,75+0,3)</t>
  </si>
  <si>
    <t>596211110</t>
  </si>
  <si>
    <t>Kladení zámkové dlažby komunikací pro pěší tl 60 mm skupiny A pl do 50 m2</t>
  </si>
  <si>
    <t>-1677622575</t>
  </si>
  <si>
    <t>22</t>
  </si>
  <si>
    <t>592451R</t>
  </si>
  <si>
    <t xml:space="preserve">dlažba zámková 6 cm </t>
  </si>
  <si>
    <t>-301258244</t>
  </si>
  <si>
    <t>8,818*1,05 'Přepočtené koeficientem množství</t>
  </si>
  <si>
    <t>23</t>
  </si>
  <si>
    <t>596811221</t>
  </si>
  <si>
    <t>Kladení betonové dlažby komunikací pro pěší do lože z kameniva vel do 0,25 m2 plochy do 100 m2</t>
  </si>
  <si>
    <t>1927401219</t>
  </si>
  <si>
    <t>24</t>
  </si>
  <si>
    <t>592456200</t>
  </si>
  <si>
    <t>dlažba desková betonová 50x50x6 cm šedá</t>
  </si>
  <si>
    <t>689129794</t>
  </si>
  <si>
    <t>81,213*1,05 'Přepočtené koeficientem množství</t>
  </si>
  <si>
    <t>Úpravy povrchů, podlahy a osazování výplní</t>
  </si>
  <si>
    <t>25</t>
  </si>
  <si>
    <t>600901</t>
  </si>
  <si>
    <t>OS/15 - Vysprávení betonových konstrukcí hrubou a jemnou maltou na vysprávky betonu - 8x anglický dvorek + 3x schodiště viz. výpis prvků</t>
  </si>
  <si>
    <t>soub</t>
  </si>
  <si>
    <t>-169825257</t>
  </si>
  <si>
    <t>(0,9+6,15)*2*2,56</t>
  </si>
  <si>
    <t>(0,9+3,55)*2*2,56+(0,3+0,22)*(10,6+0,9*3)</t>
  </si>
  <si>
    <t>(0,6+3+0,6)*0,4*2+(0,15+0,15)*(0,6+3,15)*2</t>
  </si>
  <si>
    <t>(0,78*8+2,3*2+2,7+2,9)*0,55</t>
  </si>
  <si>
    <t>(0,15+0,2)*(0,96+11+0,96)</t>
  </si>
  <si>
    <t>(2,3+2,55+0,65*4)*0,5+(0,15+0,17)*(0,83*2+5,3)</t>
  </si>
  <si>
    <t>(1,4+1,95)*1,4+1,45*1,4*2+(0,25+0,15)*(1,4+3,5)</t>
  </si>
  <si>
    <t>26</t>
  </si>
  <si>
    <t>600902R</t>
  </si>
  <si>
    <t>Vysprávení trhlin a vyrovnání podkladu po osekání obkladu</t>
  </si>
  <si>
    <t>-1483674503</t>
  </si>
  <si>
    <t>"viz. osekání obkladů"</t>
  </si>
  <si>
    <t>1141,32</t>
  </si>
  <si>
    <t>""viz. osekání teracových parapetů"</t>
  </si>
  <si>
    <t>97,35</t>
  </si>
  <si>
    <t>27</t>
  </si>
  <si>
    <t>600905R</t>
  </si>
  <si>
    <t>Vyrovnání výškové úrovně nadpraží, parapetů a ostění oken vyrovnávací maltou nebo min. deskou - množství bude upřesněno dle skutečnosti</t>
  </si>
  <si>
    <t>1029264059</t>
  </si>
  <si>
    <t>"zalomené nadpraží"</t>
  </si>
  <si>
    <t>115*0,3</t>
  </si>
  <si>
    <t>"viz. okenní profily"</t>
  </si>
  <si>
    <t>1815,8*0,3</t>
  </si>
  <si>
    <t>28</t>
  </si>
  <si>
    <t>611325225</t>
  </si>
  <si>
    <t>Vápenocementová štuková omítka malých ploch do 4,0 m2 na stropech</t>
  </si>
  <si>
    <t>-2139241564</t>
  </si>
  <si>
    <t>"zrušené balkony"</t>
  </si>
  <si>
    <t>29</t>
  </si>
  <si>
    <t>612325222</t>
  </si>
  <si>
    <t>Vápenocementová štuková omítka malých ploch do 0,25 m2 na stěnách</t>
  </si>
  <si>
    <t>-598423938</t>
  </si>
  <si>
    <t>30</t>
  </si>
  <si>
    <t>612325225</t>
  </si>
  <si>
    <t>Vápenocementová štuková omítka malých ploch do 4,0 m2 na stěnách</t>
  </si>
  <si>
    <t>132941086</t>
  </si>
  <si>
    <t>3*6</t>
  </si>
  <si>
    <t>31</t>
  </si>
  <si>
    <t>612325302</t>
  </si>
  <si>
    <t>Vápenocementová štuková omítka ostění nebo nadpraží</t>
  </si>
  <si>
    <t>477149149</t>
  </si>
  <si>
    <t>"výměna oken a dveří"</t>
  </si>
  <si>
    <t>(2,55+2,1+2,55)*0,3</t>
  </si>
  <si>
    <t>(2,4+2,25+2,4)*0,3</t>
  </si>
  <si>
    <t>(2+1,2+2)*0,3</t>
  </si>
  <si>
    <t>2*2*2*0,3</t>
  </si>
  <si>
    <t>(3,16+2,65+3,16)*0,3</t>
  </si>
  <si>
    <t>(2,1+1,16+2,1)*0,3</t>
  </si>
  <si>
    <t>(2,55+1,5+2,55)*0,3</t>
  </si>
  <si>
    <t>(2,16+1,5+2,16)*2*0,3</t>
  </si>
  <si>
    <t>1,2*3*36*0,3</t>
  </si>
  <si>
    <t>(1,6+2,1+1,6)*119*0,3</t>
  </si>
  <si>
    <t>(1,2+2,1+1,2)*7*0,3</t>
  </si>
  <si>
    <t>(0,55+0,9+0,55)*30*0,3</t>
  </si>
  <si>
    <t>(1,45+1,5+1,45)*8*0,3</t>
  </si>
  <si>
    <t>(1,6+1,5+1,6)*39*0,3</t>
  </si>
  <si>
    <t>(1,1+2,1+1,1)*2*0,3</t>
  </si>
  <si>
    <t>(1,6+1,2+1,6)*18*0,3</t>
  </si>
  <si>
    <t>(0,7+1,375+0,7)*4*0,3</t>
  </si>
  <si>
    <t>(1,6+3+1,6)*4*0,3</t>
  </si>
  <si>
    <t>(1,6+0,625+1,6)*2*0,3</t>
  </si>
  <si>
    <t>(1,85+1,45+1,85)*4*0,3</t>
  </si>
  <si>
    <t>(1,85+3,15+1,85)*7*0,3</t>
  </si>
  <si>
    <t>(2,45+3,15+2,45)*10*0,3</t>
  </si>
  <si>
    <t>32</t>
  </si>
  <si>
    <t>622131121</t>
  </si>
  <si>
    <t>Penetrace akrylát-silikon vnějších stěn nanášená ručně</t>
  </si>
  <si>
    <t>-751426745</t>
  </si>
  <si>
    <t>"pod zateplení"</t>
  </si>
  <si>
    <t>0,477+328,765+2745,404+212,19*0,33</t>
  </si>
  <si>
    <t>1,768+36,09+1,8*0,33</t>
  </si>
  <si>
    <t>33</t>
  </si>
  <si>
    <t>622142002</t>
  </si>
  <si>
    <t>Potažení vnějších stěn sklovláknitým pletivem</t>
  </si>
  <si>
    <t>1128997024</t>
  </si>
  <si>
    <t>"rohy otvorů"</t>
  </si>
  <si>
    <t>0,3*0,2*1172</t>
  </si>
  <si>
    <t>34</t>
  </si>
  <si>
    <t>622211011</t>
  </si>
  <si>
    <t>Montáž kontaktního zateplení vnějších stěn z polystyrénových desek tl do 80 mm</t>
  </si>
  <si>
    <t>-1522182510</t>
  </si>
  <si>
    <t>"XPS tl. 50mm"</t>
  </si>
  <si>
    <t>"část B, pohled od JZ"</t>
  </si>
  <si>
    <t>0,45*0,53*2</t>
  </si>
  <si>
    <t>35</t>
  </si>
  <si>
    <t>622211031</t>
  </si>
  <si>
    <t>Montáž kontaktního zateplení vnějších stěn z polystyrénových desek tl do 160 mm</t>
  </si>
  <si>
    <t>108106692</t>
  </si>
  <si>
    <t>"XPS tl. 140"</t>
  </si>
  <si>
    <t>1,3*0,3*2+1,3*0,38*2</t>
  </si>
  <si>
    <t>Mezisoučet</t>
  </si>
  <si>
    <t>"EPS tl. 140"</t>
  </si>
  <si>
    <t>"část A, pohled od JV"</t>
  </si>
  <si>
    <t>2,02*1,48*18</t>
  </si>
  <si>
    <t>1,58*1,52*2</t>
  </si>
  <si>
    <t>"část A, pohled od SV"</t>
  </si>
  <si>
    <t>2,02*1,48*2</t>
  </si>
  <si>
    <t>1,52*1,36*3</t>
  </si>
  <si>
    <t>1,52*1,8*2</t>
  </si>
  <si>
    <t>1,52*1,99</t>
  </si>
  <si>
    <t>2,02*1,48*10</t>
  </si>
  <si>
    <t>1,12*1,48*12</t>
  </si>
  <si>
    <t>"část A, pohled od JZ"</t>
  </si>
  <si>
    <t>2,92*1,36</t>
  </si>
  <si>
    <t>2,92*3,1</t>
  </si>
  <si>
    <t>1,42*1,36*4</t>
  </si>
  <si>
    <t>1,42*1,8*4</t>
  </si>
  <si>
    <t>0,33*0,62</t>
  </si>
  <si>
    <t>"část C, pohled od JZ"</t>
  </si>
  <si>
    <t>0,33*1,52</t>
  </si>
  <si>
    <t>2,02*1,48*20</t>
  </si>
  <si>
    <t>"část C, pohled od SV"</t>
  </si>
  <si>
    <t>2,02*1,48*4</t>
  </si>
  <si>
    <t>"část C, pohled od SZ"</t>
  </si>
  <si>
    <t>2,02*1,48*8</t>
  </si>
  <si>
    <t>36</t>
  </si>
  <si>
    <t>283759510</t>
  </si>
  <si>
    <t>deska fasádní polystyrénová EPS 70 F 1000 x 500 x 140 mm</t>
  </si>
  <si>
    <t>-1861892008</t>
  </si>
  <si>
    <t>326,997*1,02</t>
  </si>
  <si>
    <t>37</t>
  </si>
  <si>
    <t>622211041</t>
  </si>
  <si>
    <t>Montáž kontaktního zateplení vnějších stěn z polystyrénových desek tl do 200 mm</t>
  </si>
  <si>
    <t>1313048552</t>
  </si>
  <si>
    <t>"XPS tl. 180mm"</t>
  </si>
  <si>
    <t>9,3+0,6*0,3+2,7</t>
  </si>
  <si>
    <t>0,04*(0,6*2+0,9*4+0,055*3)</t>
  </si>
  <si>
    <t>15,6+1,06+0,02+1,5+12,7</t>
  </si>
  <si>
    <t>0,04*0,3*2</t>
  </si>
  <si>
    <t>7,3+1,8+1,9</t>
  </si>
  <si>
    <t>0,04*(0,9*2+0,11*4)</t>
  </si>
  <si>
    <t>1+17,1+9</t>
  </si>
  <si>
    <t>0,04*0,6*4</t>
  </si>
  <si>
    <t>2,9+2,8+0,6*0,75*2+0,25*0,3*2</t>
  </si>
  <si>
    <t>0,04*(0,9*8+0,55*8+0,48*2+0,185*6)</t>
  </si>
  <si>
    <t>"část B, pohled od SV"</t>
  </si>
  <si>
    <t>9,7+0,6*4,8*2</t>
  </si>
  <si>
    <t>0,04*(0,9*10+0,11*20)</t>
  </si>
  <si>
    <t>7,8+4+0,6*0,3</t>
  </si>
  <si>
    <t>0,04*(0,9*4+0,055*8+0,6*2)</t>
  </si>
  <si>
    <t>14+15,5+0,6*0,2*2</t>
  </si>
  <si>
    <t>0,04*(0,34*2+1,5*2+0,225*3+0,14)</t>
  </si>
  <si>
    <t>0,3+0,7+0,8+0,8+0,9+1,8+1,9</t>
  </si>
  <si>
    <t>0,04*(1,5*4+0,07*4+0,47+0,9*2+0,11*4)</t>
  </si>
  <si>
    <t>1,2+0,7+0,05+20,8</t>
  </si>
  <si>
    <t>0,04*(0,3+0,39+1,5*2+0,41+0,16*2+0,54)</t>
  </si>
  <si>
    <t>"EPS tl. 180mm"</t>
  </si>
  <si>
    <t>250+9,5*0,5+0,3*11,1</t>
  </si>
  <si>
    <t>-0,9*0,55*4+0,04*(0,9*4+0,47*5+0,42*3)</t>
  </si>
  <si>
    <t>-2,92*8,12</t>
  </si>
  <si>
    <t>-1,42*7,72*4</t>
  </si>
  <si>
    <t>610,8</t>
  </si>
  <si>
    <t>-2,02*1,12*3</t>
  </si>
  <si>
    <t>-1,12*1,12*11-0,04*(0,61+0,6+0,85+0,35)</t>
  </si>
  <si>
    <t>0,04*(1,2+0,76)</t>
  </si>
  <si>
    <t>-9,22*1,52</t>
  </si>
  <si>
    <t>-2,02*7,52*5</t>
  </si>
  <si>
    <t>-1,12*7,52*6</t>
  </si>
  <si>
    <t>94,5+140,9+12,15*0,5</t>
  </si>
  <si>
    <t>-0,9*0,55*2+0,04*(0,9*2+0,36*4)</t>
  </si>
  <si>
    <t>-2,02*4,02*2</t>
  </si>
  <si>
    <t>-1,42*7,72*2</t>
  </si>
  <si>
    <t>-1,42*8,51</t>
  </si>
  <si>
    <t>512,2+8,035*1,64</t>
  </si>
  <si>
    <t>-1,12*1,12*6</t>
  </si>
  <si>
    <t>-2,02*1,52*3</t>
  </si>
  <si>
    <t>-2,02*1,12*2</t>
  </si>
  <si>
    <t>-2,02*2,51</t>
  </si>
  <si>
    <t>-2,17*2,36</t>
  </si>
  <si>
    <t>-2,02*7,52*9</t>
  </si>
  <si>
    <t>175,1+0,75*9,8*2-4,05*0,3</t>
  </si>
  <si>
    <t>-2,65*3,15</t>
  </si>
  <si>
    <t>-1,45*1,85*4</t>
  </si>
  <si>
    <t>-3,15*1,85*2</t>
  </si>
  <si>
    <t>-3,15*2,45*5</t>
  </si>
  <si>
    <t>-0,9*0,55+0,04*(0,9*2+0,79*2+0,415*6)</t>
  </si>
  <si>
    <t>186,6+4,8*9,85*2</t>
  </si>
  <si>
    <t>-0,9*0,55*10+0,04*(0,9*10+0,36*20)</t>
  </si>
  <si>
    <t>-3,15*1,85*5</t>
  </si>
  <si>
    <t>248,8+9,5*0,5+0,3*11</t>
  </si>
  <si>
    <t>-0,9*0,55*4+0,04*(0,9*4+0,4*8)</t>
  </si>
  <si>
    <t>549,7+0,2*(2,21*2+1,74)</t>
  </si>
  <si>
    <t>-1,5*1,45*2+0,04*(1,5*2+1,15*3+1,3)</t>
  </si>
  <si>
    <t>-1,12*1,12*8</t>
  </si>
  <si>
    <t>0,04*2,17*2</t>
  </si>
  <si>
    <t>-2,02*7,52*10</t>
  </si>
  <si>
    <t>134,1+94,5+12,4*0,5</t>
  </si>
  <si>
    <t>-1,5*1,45*4+0,04*1,5*4</t>
  </si>
  <si>
    <t>-2,02*7,52*2</t>
  </si>
  <si>
    <t>453+3,64*0,5+7,96*1,64</t>
  </si>
  <si>
    <t>-1,5*1,45*2+0,04*(1,5*2+0,05*4)</t>
  </si>
  <si>
    <t>-1,12*1,12*11-0,04*(1,2+0,735*2)</t>
  </si>
  <si>
    <t>0,04*(1,5+0,16)</t>
  </si>
  <si>
    <t>-2,02*7,52*4</t>
  </si>
  <si>
    <t>38</t>
  </si>
  <si>
    <t>283759530</t>
  </si>
  <si>
    <t>deska fasádní polystyrénová EPS 70 F 1000 x 500 x 180 mm</t>
  </si>
  <si>
    <t>-2000402413</t>
  </si>
  <si>
    <t>2568,012*1,02</t>
  </si>
  <si>
    <t>39</t>
  </si>
  <si>
    <t>283764R</t>
  </si>
  <si>
    <t>deska z extrudovaného polystyrénu</t>
  </si>
  <si>
    <t>1954819570</t>
  </si>
  <si>
    <t>0,6*0,04*1,02</t>
  </si>
  <si>
    <t>0,477*0,05*1,02</t>
  </si>
  <si>
    <t>1,768*0,14*1,02</t>
  </si>
  <si>
    <t>177,392*0,18*1,02</t>
  </si>
  <si>
    <t>40</t>
  </si>
  <si>
    <t>622212051</t>
  </si>
  <si>
    <t>Montáž kontaktního zateplení vnějšího ostění hl. špalety do 400 mm z polystyrenu tl do 40 mm</t>
  </si>
  <si>
    <t>1229610018</t>
  </si>
  <si>
    <t>"XPS"</t>
  </si>
  <si>
    <t>0,3*2</t>
  </si>
  <si>
    <t>"EPS"</t>
  </si>
  <si>
    <t>1,95+2,65+1,95</t>
  </si>
  <si>
    <t>(1,45+1,77)*2*4</t>
  </si>
  <si>
    <t>(3,15+1,77)*2*2</t>
  </si>
  <si>
    <t>(3,15+2,37)*2*5</t>
  </si>
  <si>
    <t>(3,15+1,77)*2*5</t>
  </si>
  <si>
    <t>41</t>
  </si>
  <si>
    <t>283759320</t>
  </si>
  <si>
    <t>deska fasádní polystyrénová EPS 70 F 1000 x 500 x 40 mm</t>
  </si>
  <si>
    <t>1453638419</t>
  </si>
  <si>
    <t>211,19*0,33*1,02</t>
  </si>
  <si>
    <t>42</t>
  </si>
  <si>
    <t>622221031</t>
  </si>
  <si>
    <t>Montáž kontaktního zateplení vnějších stěn z minerální vlny s podélnou orientací vláken tl do 160 mm</t>
  </si>
  <si>
    <t>1117088022</t>
  </si>
  <si>
    <t>1,3*0,68*2</t>
  </si>
  <si>
    <t>43</t>
  </si>
  <si>
    <t>6315153</t>
  </si>
  <si>
    <t>deska minerální izolační tl. 140 mm</t>
  </si>
  <si>
    <t>1259958031</t>
  </si>
  <si>
    <t>1,768*1,02</t>
  </si>
  <si>
    <t>44</t>
  </si>
  <si>
    <t>622221041</t>
  </si>
  <si>
    <t>Montáž kontaktního zateplení vnějších stěn z minerální vlny s podélnou orientací tl přes 160 mm</t>
  </si>
  <si>
    <t>911965835</t>
  </si>
  <si>
    <t>7,1+0,07+5,4</t>
  </si>
  <si>
    <t>0,04*(0,6+0,61+0,35+0,85+0,9*2)</t>
  </si>
  <si>
    <t>3,8+3,9+0,7*0,9*2</t>
  </si>
  <si>
    <t>0,04*(0,11*2+0,42*2+0,9*4+0,285*6)</t>
  </si>
  <si>
    <t>0,16</t>
  </si>
  <si>
    <t>1,11+1,8+2+1,7+0,8</t>
  </si>
  <si>
    <t>0,04*(1,37*3+1,35+1,27*4+0,9)</t>
  </si>
  <si>
    <t>1,5+1,5+1,1+1,6</t>
  </si>
  <si>
    <t>0,04*(0,9+1,16*2+0,76+1,91+1,665+1,2+0,735*2)</t>
  </si>
  <si>
    <t>45</t>
  </si>
  <si>
    <t>6315153R</t>
  </si>
  <si>
    <t>deska minerální izolační tl. 180 mm</t>
  </si>
  <si>
    <t>-114806844</t>
  </si>
  <si>
    <t>36,09*1,02</t>
  </si>
  <si>
    <t>46</t>
  </si>
  <si>
    <t>622222051</t>
  </si>
  <si>
    <t>Montáž kontaktního zateplení vnějšího ostění hl. špalety do 400 mm z minerální vlny tl do 40 mm</t>
  </si>
  <si>
    <t>-1186301720</t>
  </si>
  <si>
    <t>0,9*2</t>
  </si>
  <si>
    <t>47</t>
  </si>
  <si>
    <t>6315151</t>
  </si>
  <si>
    <t>deska minerální izolační tl. 40 mm</t>
  </si>
  <si>
    <t>1008400574</t>
  </si>
  <si>
    <t>1,8*0,33*1,02</t>
  </si>
  <si>
    <t>48</t>
  </si>
  <si>
    <t>622252001</t>
  </si>
  <si>
    <t>Montáž zakládacích soklových lišt kontaktního zateplení</t>
  </si>
  <si>
    <t>790348419</t>
  </si>
  <si>
    <t>"Al s okapničkou 180mm"</t>
  </si>
  <si>
    <t>14,8+27,8+1,7+3,3+3,2+12,5+12,6+8,3</t>
  </si>
  <si>
    <t>25,2+4,8+15,6+0,3*2</t>
  </si>
  <si>
    <t>4,2*2+0,3+0,75+18,8+4,8*2</t>
  </si>
  <si>
    <t>13,2+6,8+0,3+23,35+26,3+0,2*2</t>
  </si>
  <si>
    <t>0,7*2+3,2*2+1,1+32,8</t>
  </si>
  <si>
    <t>"plastová 180mm"</t>
  </si>
  <si>
    <t>3,15*2</t>
  </si>
  <si>
    <t>11+6,2+1,35</t>
  </si>
  <si>
    <t>"plastová 140mm"</t>
  </si>
  <si>
    <t>1,32*2*2</t>
  </si>
  <si>
    <t>"plastová 50mm"</t>
  </si>
  <si>
    <t>0,5*2</t>
  </si>
  <si>
    <t>49</t>
  </si>
  <si>
    <t>590516550</t>
  </si>
  <si>
    <t>lišta soklová Al s okapničkou, zakládací U 18 cm, 0,95/200 cm</t>
  </si>
  <si>
    <t>2045991847</t>
  </si>
  <si>
    <t>280,3*1,05 'Přepočtené koeficientem množství</t>
  </si>
  <si>
    <t>50</t>
  </si>
  <si>
    <t>5905163R</t>
  </si>
  <si>
    <t>lišta zakládací LO 183 mm tl.1,0mm</t>
  </si>
  <si>
    <t>-1686993154</t>
  </si>
  <si>
    <t>24,85*1,05 'Přepočtené koeficientem množství</t>
  </si>
  <si>
    <t>51</t>
  </si>
  <si>
    <t>590516340</t>
  </si>
  <si>
    <t>lišta zakládací LO 143 mm tl.1,0mm</t>
  </si>
  <si>
    <t>-908814818</t>
  </si>
  <si>
    <t>5,28*1,05 'Přepočtené koeficientem množství</t>
  </si>
  <si>
    <t>52</t>
  </si>
  <si>
    <t>590516280</t>
  </si>
  <si>
    <t>lišta zakládací LO 53 mm tl 1,0 mm</t>
  </si>
  <si>
    <t>1235460298</t>
  </si>
  <si>
    <t>1*1,05 'Přepočtené koeficientem množství</t>
  </si>
  <si>
    <t>53</t>
  </si>
  <si>
    <t>622252002</t>
  </si>
  <si>
    <t>Montáž ostatních lišt kontaktního zateplení</t>
  </si>
  <si>
    <t>-542145673</t>
  </si>
  <si>
    <t>"okenní"</t>
  </si>
  <si>
    <t>3,15+2,65+3,15</t>
  </si>
  <si>
    <t>(2+0,95+2)*2</t>
  </si>
  <si>
    <t>(2,16+1,5+2,16)*2</t>
  </si>
  <si>
    <t>2,55+2,1+2,55</t>
  </si>
  <si>
    <t>2,4+2,25+2,4</t>
  </si>
  <si>
    <t>2,1+1,16+2,1</t>
  </si>
  <si>
    <t>2,55+1,5+2,55</t>
  </si>
  <si>
    <t>2+1,2+2</t>
  </si>
  <si>
    <t>(0,9+0,55)*2*30</t>
  </si>
  <si>
    <t>(1,2+1,2)*2*36</t>
  </si>
  <si>
    <t>(2,1+1,6)*2*3</t>
  </si>
  <si>
    <t>(2,1+1,2)*2*7</t>
  </si>
  <si>
    <t>(1,5+1,45)*2*8</t>
  </si>
  <si>
    <t>(2,1+1,6)*2*98</t>
  </si>
  <si>
    <t>(1,2+1,6)*2*24</t>
  </si>
  <si>
    <t>(2,1+1,1)*2*2</t>
  </si>
  <si>
    <t>(1,5+1,6)*2*39</t>
  </si>
  <si>
    <t>(1,375+0,7)*2*4</t>
  </si>
  <si>
    <t>(3+1,6)*2*4</t>
  </si>
  <si>
    <t>(0,625+1,6)*2*2</t>
  </si>
  <si>
    <t>(3,15+1,85)*2*9</t>
  </si>
  <si>
    <t>(3,15+2,45)*2*10</t>
  </si>
  <si>
    <t>"rohové"</t>
  </si>
  <si>
    <t>2*2*2</t>
  </si>
  <si>
    <t>2,16*2*2</t>
  </si>
  <si>
    <t>2,55*2</t>
  </si>
  <si>
    <t>2,4*2</t>
  </si>
  <si>
    <t>2,1*2</t>
  </si>
  <si>
    <t>2*2</t>
  </si>
  <si>
    <t>0,55*2*30</t>
  </si>
  <si>
    <t>1,2*2*36</t>
  </si>
  <si>
    <t>1,6*2*3</t>
  </si>
  <si>
    <t>1,2*2*7</t>
  </si>
  <si>
    <t>1,45*2*8</t>
  </si>
  <si>
    <t>1,6*2*98</t>
  </si>
  <si>
    <t>1,6*2*24</t>
  </si>
  <si>
    <t>1,1*2*2</t>
  </si>
  <si>
    <t>1,6*2*39</t>
  </si>
  <si>
    <t>0,7*2*4</t>
  </si>
  <si>
    <t>1,6*2*4</t>
  </si>
  <si>
    <t>1,6*2*2</t>
  </si>
  <si>
    <t>1,85*2*9</t>
  </si>
  <si>
    <t>2,45*2*10</t>
  </si>
  <si>
    <t>5,5*2+6,6*2+1,9+12,8+11,5*3+1,6*2</t>
  </si>
  <si>
    <t>8,8*2+2,7*2+1,9+12,8+11,5*2+1,6*2</t>
  </si>
  <si>
    <t>10,2*4</t>
  </si>
  <si>
    <t>"rohové s okapnicí"</t>
  </si>
  <si>
    <t>2,65+0,95*2+1,5*2+2,1+2,25+1,16+1,5+1,2</t>
  </si>
  <si>
    <t>0,9*30+1,2*36+2,1*110+1,5*47+1,2*24</t>
  </si>
  <si>
    <t>1,375*4+3*4+0,625*2+3,15*19</t>
  </si>
  <si>
    <t>"prapetní"</t>
  </si>
  <si>
    <t>"dilatační"</t>
  </si>
  <si>
    <t>6,5*4+11,5*4+2,6+3,4+6,3*2</t>
  </si>
  <si>
    <t>54</t>
  </si>
  <si>
    <t>590514760</t>
  </si>
  <si>
    <t>profil okenní začišťovací s tkaninou -Thermospoj 9 mm/2,4 m</t>
  </si>
  <si>
    <t>-1803529653</t>
  </si>
  <si>
    <t>1815,8*1,05 'Přepočtené koeficientem množství</t>
  </si>
  <si>
    <t>55</t>
  </si>
  <si>
    <t>590515000</t>
  </si>
  <si>
    <t>profil dilatační stěnový , dl. 2,5 m</t>
  </si>
  <si>
    <t>650813502</t>
  </si>
  <si>
    <t>90,6*1,02 'Přepočtené koeficientem množství</t>
  </si>
  <si>
    <t>56</t>
  </si>
  <si>
    <t>590515100</t>
  </si>
  <si>
    <t>profil okenní s nepřiznanou okapnicí LTU plast 2,0 m</t>
  </si>
  <si>
    <t>-313047063</t>
  </si>
  <si>
    <t>57</t>
  </si>
  <si>
    <t>590515120</t>
  </si>
  <si>
    <t>profil parapetní - Thermospoj LPE plast 2 m</t>
  </si>
  <si>
    <t>2015741979</t>
  </si>
  <si>
    <t>58</t>
  </si>
  <si>
    <t>590514820</t>
  </si>
  <si>
    <t>lišta rohová Al ,10/15 cm s tkaninou bal. 2,5 m</t>
  </si>
  <si>
    <t>145979062</t>
  </si>
  <si>
    <t>1023,14*1,05 'Přepočtené koeficientem množství</t>
  </si>
  <si>
    <t>59</t>
  </si>
  <si>
    <t>622321111</t>
  </si>
  <si>
    <t>Vápenocementová omítka hrubá jednovrstvá zatřená vnějších stěn nanášená ručně</t>
  </si>
  <si>
    <t>34653467</t>
  </si>
  <si>
    <t>"zazdívky"</t>
  </si>
  <si>
    <t>2,25*0,8*6</t>
  </si>
  <si>
    <t>0,25*0,7*2</t>
  </si>
  <si>
    <t>60</t>
  </si>
  <si>
    <t>622325101</t>
  </si>
  <si>
    <t>Oprava vnější vápenocementové hladké omítky složitosti 1 stěn v rozsahu do 10%</t>
  </si>
  <si>
    <t>292121774</t>
  </si>
  <si>
    <t>"nesoudržné místa a trhliny"</t>
  </si>
  <si>
    <t>"viz. otlučení omítky do 10%"</t>
  </si>
  <si>
    <t>1743,584</t>
  </si>
  <si>
    <t>61</t>
  </si>
  <si>
    <t>622531021</t>
  </si>
  <si>
    <t>Tenkovrstvá silikonová zrnitá omítka tl. 2,0 mm včetně penetrace vnějších stěn</t>
  </si>
  <si>
    <t>1572011678</t>
  </si>
  <si>
    <t>257,1+9,5*0,5+0,3*11,5</t>
  </si>
  <si>
    <t>0,04*2*2+2*2*0,18</t>
  </si>
  <si>
    <t>-0,82*0,47*4+(0,47+0,82+0,47)*4*0,18</t>
  </si>
  <si>
    <t>-1,295*0,62*2+0,62*2*0,18+(1,295*2+0,62*2)*0,14</t>
  </si>
  <si>
    <t>-2,92*1,52*2+(1,52*4+2,92)*0,18+2,92*0,14</t>
  </si>
  <si>
    <t>-1,42*1,52*12+(1,52*24+1,42*4)*0,18+1,42*8*0,14</t>
  </si>
  <si>
    <t>(3,1+1,36*5+1,8*4)*2*0,04</t>
  </si>
  <si>
    <t>642,6</t>
  </si>
  <si>
    <t>-2,02*1,12*3+(1,12+2,02+1,12)*3*0,18</t>
  </si>
  <si>
    <t>-1,12*1,12*11+(1,12+1,12+1,12)*11*0,18</t>
  </si>
  <si>
    <t>0,04*(1,2+1,96)+(1,16+1,96)*0,18</t>
  </si>
  <si>
    <t>-2,02*1,52*18+(2,02*7+1,52*32)*0,18+(2,02*10+1,52*4)*0,14</t>
  </si>
  <si>
    <t>-1,12*1,52*18+(1,12*6+1,52*36)*0,18+1,12*12*0,14</t>
  </si>
  <si>
    <t>(1,52*4+1,48*44)*0,04</t>
  </si>
  <si>
    <t>96,5+144,5+12,15*0,5</t>
  </si>
  <si>
    <t>-0,82*0,47*2+(0,47+0,82+0,47)*2*0,18</t>
  </si>
  <si>
    <t>-1,42*2,12+2,12*2*0,18+1,42*0,14</t>
  </si>
  <si>
    <t>-1,42*1,52*8+(1,52*16+1,42*3)*0,18+1,42*5*0,14</t>
  </si>
  <si>
    <t>-2,02*1,02*2+1,02*4*0,18+2,02*2*0,14</t>
  </si>
  <si>
    <t>-2,02*1,52*2+(1,52*4+2,02*2)*0,18</t>
  </si>
  <si>
    <t>(1,8*4+1,36*6+1,99*2+1,48*4)*0,04</t>
  </si>
  <si>
    <t>529,6+8,035*1,64</t>
  </si>
  <si>
    <t>0,04*(2,1+2,51*2)+(2,51+2,02+2,51)*0,18</t>
  </si>
  <si>
    <t>0,04*(2,25+2,36*2)+(2,36+2,17+2,36)*0,18</t>
  </si>
  <si>
    <t>-1,12*1,12*6+(1,12+1,12+1,12)*6*0,18</t>
  </si>
  <si>
    <t>-2,02*1,52*3+(1,52+2,02+1,52)*3*0,18</t>
  </si>
  <si>
    <t>-2,02*1,12*2+(1,12+2,02+1,12)*2*0,18</t>
  </si>
  <si>
    <t>-2,02*1,52*30+(1,52*56+2,02*12)*0,18+(1,52*4+2,02*18)*0,14</t>
  </si>
  <si>
    <t>(1,48*36+1,58*2)*0,04</t>
  </si>
  <si>
    <t>177,6+0,75*10,13*2+0,3*2,8*2</t>
  </si>
  <si>
    <t>(1,3*0,98+0,73*0,53+1,3*0,38)*2</t>
  </si>
  <si>
    <t>-2,57*3,11+(3,11+2,57+3,11)*0,33</t>
  </si>
  <si>
    <t>-0,82*0,47*8+(0,47+0,82+0,47)*8*0,33</t>
  </si>
  <si>
    <t>-1,37*1,77*4+(1,77+1,37+1,77)*4*0,33</t>
  </si>
  <si>
    <t>-3,07*1,77*2+(1,77+3,07+1,77)*2*0,33</t>
  </si>
  <si>
    <t>-3,07*2,37*5+(2,37+3,07+2,37)*5*0,33</t>
  </si>
  <si>
    <t>191+4,8*10,17*2</t>
  </si>
  <si>
    <t>-0,82*0,47*10+(0,47+0,82+0,47)*10*0,33</t>
  </si>
  <si>
    <t>-3,07*1,77*5+(1,77+3,07+1,77)*5*0,33</t>
  </si>
  <si>
    <t>255,6+9,5*0,5+0,3*11,41</t>
  </si>
  <si>
    <t>0,04*2,04*2</t>
  </si>
  <si>
    <t>-1,42*1,52*11+(1,52*22+1,42*4)*0,18+1,42*7*0,14</t>
  </si>
  <si>
    <t>-0,555*1,52*2+1,52*2*0,18+(1,52*2+0,555*2)*0,14</t>
  </si>
  <si>
    <t>568,2+0,2*(2,51*2+1,74)</t>
  </si>
  <si>
    <t>0,04*(2,51*2+1,16)+(2,51+1,08+2,51)*0,18</t>
  </si>
  <si>
    <t>-1,42*1,37*2+(1,37+1,42+1,37)*2*0,18</t>
  </si>
  <si>
    <t>-1,12*1,12*8+(1,12+1,12+1,12)*8*0,18</t>
  </si>
  <si>
    <t>-2,02*1,52*30+(1,52*60+2,02*10)*0,18+2,02*20*0,14</t>
  </si>
  <si>
    <t>1,48*40*0,14</t>
  </si>
  <si>
    <t>144,7+96,5+12,4*0,5</t>
  </si>
  <si>
    <t>-1,42*1,37*4+(1,37+1,42+1,37)*4*0,18</t>
  </si>
  <si>
    <t>-2,02*1,52*6+(1,52*12+2,02*2)*0,18+2,02*4*0,14</t>
  </si>
  <si>
    <t>(1,48*8+1,36*6+1,99*2+1,48*4)*0,04</t>
  </si>
  <si>
    <t>473,55+3,64*0,5+7,96*1,64</t>
  </si>
  <si>
    <t>0,04*(1,5+2,47*2)+(2,47*2+1,42)*0,18</t>
  </si>
  <si>
    <t>-2,02*1,52*12+(1,52*24+2,02*4)*0,18+2,02*8*0,14</t>
  </si>
  <si>
    <t>-1,12*1,52*18+(1,52*36+1,12*6)*0,18+1,12*12*0,14</t>
  </si>
  <si>
    <t>1,48*40*0,04</t>
  </si>
  <si>
    <t>62</t>
  </si>
  <si>
    <t>629991011</t>
  </si>
  <si>
    <t>Zakrytí výplní otvorů a svislých ploch fólií přilepenou lepící páskou</t>
  </si>
  <si>
    <t>-96240782</t>
  </si>
  <si>
    <t>2,65*3,15</t>
  </si>
  <si>
    <t>0,95*2*2</t>
  </si>
  <si>
    <t>1,5*2,16*2</t>
  </si>
  <si>
    <t>2,1*2,55</t>
  </si>
  <si>
    <t>2,25*2,4</t>
  </si>
  <si>
    <t>1,16*2,1</t>
  </si>
  <si>
    <t>1,5*2,55</t>
  </si>
  <si>
    <t>1,2*2</t>
  </si>
  <si>
    <t>0,9*0,55*30</t>
  </si>
  <si>
    <t>1,2*1,2*36</t>
  </si>
  <si>
    <t>2,1*1,6*3</t>
  </si>
  <si>
    <t>2,1*1,2*7</t>
  </si>
  <si>
    <t>1,5*1,45*8</t>
  </si>
  <si>
    <t>2,1*1,6*98</t>
  </si>
  <si>
    <t>1,2*1,6*24</t>
  </si>
  <si>
    <t>2,1*1,1*2</t>
  </si>
  <si>
    <t>1,5*1,6*39</t>
  </si>
  <si>
    <t>1,375*0,7*4</t>
  </si>
  <si>
    <t>3*1,6*4</t>
  </si>
  <si>
    <t>0,625*1,6*2</t>
  </si>
  <si>
    <t>3,15*1,85*9</t>
  </si>
  <si>
    <t>3,15*2,45*10</t>
  </si>
  <si>
    <t>63</t>
  </si>
  <si>
    <t>629995101</t>
  </si>
  <si>
    <t>Očištění vnějších ploch tlakovou vodou</t>
  </si>
  <si>
    <t>1074066963</t>
  </si>
  <si>
    <t>"pod zateplení viz. penetrace"</t>
  </si>
  <si>
    <t>3183,121</t>
  </si>
  <si>
    <t>64</t>
  </si>
  <si>
    <t>632451032</t>
  </si>
  <si>
    <t>Vyrovnávací potěr tl do 30 mm z MC 15 provedený v ploše</t>
  </si>
  <si>
    <t>195175571</t>
  </si>
  <si>
    <t>"OS/11"</t>
  </si>
  <si>
    <t>1,2*2,25*6</t>
  </si>
  <si>
    <t>65</t>
  </si>
  <si>
    <t>632451455</t>
  </si>
  <si>
    <t>Potěr pískocementový tl do 50 mm tř. C 20 běžný</t>
  </si>
  <si>
    <t>-408126572</t>
  </si>
  <si>
    <t>"S3a"</t>
  </si>
  <si>
    <t>39,6*12,15</t>
  </si>
  <si>
    <t>(7,35*9+4,05*3+6,15*4,35)*2</t>
  </si>
  <si>
    <t>"S4a"</t>
  </si>
  <si>
    <t>12,4*17,95</t>
  </si>
  <si>
    <t>"S5b"</t>
  </si>
  <si>
    <t>11,65*6,05</t>
  </si>
  <si>
    <t>Ostatní konstrukce a práce, bourání</t>
  </si>
  <si>
    <t>66</t>
  </si>
  <si>
    <t>916231213</t>
  </si>
  <si>
    <t>Osazení chodníkového obrubníku betonového stojatého s boční opěrou do lože z betonu prostého</t>
  </si>
  <si>
    <t>1416436921</t>
  </si>
  <si>
    <t>25,9+1+24,8+20,75+35,6+2,7</t>
  </si>
  <si>
    <t>25,3+4,8*2+2,7+29,4+1+8,1+14</t>
  </si>
  <si>
    <t>52,6+25,9+0,75+0,3</t>
  </si>
  <si>
    <t>67</t>
  </si>
  <si>
    <t>592174R</t>
  </si>
  <si>
    <t>obrubník betonový chodníkový</t>
  </si>
  <si>
    <t>-593144545</t>
  </si>
  <si>
    <t>280,4*1,05</t>
  </si>
  <si>
    <t>68</t>
  </si>
  <si>
    <t>935111211</t>
  </si>
  <si>
    <t>Osazení příkopového žlabu do štěrkopísku tl 100 mm z betonových tvárnic š 800 mm</t>
  </si>
  <si>
    <t>1089958752</t>
  </si>
  <si>
    <t>13,35+12,5</t>
  </si>
  <si>
    <t>69</t>
  </si>
  <si>
    <t>941111122</t>
  </si>
  <si>
    <t>Montáž lešení řadového trubkového lehkého s podlahami zatížení do 200 kg/m2 š do 1,2 m v do 25 m</t>
  </si>
  <si>
    <t>-1302540376</t>
  </si>
  <si>
    <t>"část A"</t>
  </si>
  <si>
    <t>11*(36,3+14,9+40+4,2)+2,5*10</t>
  </si>
  <si>
    <t>5,5*12,5*2</t>
  </si>
  <si>
    <t>10,3*(7,5+18,2+4,4+0,3*2)</t>
  </si>
  <si>
    <t>"část B"</t>
  </si>
  <si>
    <t>9,2*(18,8*2+4,8*2)</t>
  </si>
  <si>
    <t>"část C"</t>
  </si>
  <si>
    <t>11,5*(36,3+14,9+40+4,2)</t>
  </si>
  <si>
    <t>3*6,5*2</t>
  </si>
  <si>
    <t>10,3*(7,5+18,2+4,4+0,3)</t>
  </si>
  <si>
    <t>70</t>
  </si>
  <si>
    <t>941111222</t>
  </si>
  <si>
    <t>Příplatek k lešení řadovému trubkovému lehkému s podlahami š 1,2 m v 25 m za první a ZKD den použití</t>
  </si>
  <si>
    <t>1985770016</t>
  </si>
  <si>
    <t>3411,57*90 'Přepočtené koeficientem množství</t>
  </si>
  <si>
    <t>71</t>
  </si>
  <si>
    <t>941111822</t>
  </si>
  <si>
    <t>Demontáž lešení řadového trubkového lehkého s podlahami zatížení do 200 kg/m2 š do 1,2 m v do 25 m</t>
  </si>
  <si>
    <t>591621522</t>
  </si>
  <si>
    <t>72</t>
  </si>
  <si>
    <t>949101111</t>
  </si>
  <si>
    <t>Lešení pomocné pro objekty pozemních staveb s lešeňovou podlahou v do 1,9 m zatížení do 150 kg/m2</t>
  </si>
  <si>
    <t>-1611268977</t>
  </si>
  <si>
    <t>"část A+C, fasáda nad střechou""</t>
  </si>
  <si>
    <t>1,2*(3,6+9,5+7,7)*2</t>
  </si>
  <si>
    <t>1,2*0,9*30</t>
  </si>
  <si>
    <t>1,2*1,5*52</t>
  </si>
  <si>
    <t>1,2*3,15*17</t>
  </si>
  <si>
    <t>1,2*1,2*74</t>
  </si>
  <si>
    <t>1,2*2,1*108</t>
  </si>
  <si>
    <t>1,2*3*6</t>
  </si>
  <si>
    <t>1,2*(1,5*2+2,65+2,1+1,16+1,5+1,2+2,4)</t>
  </si>
  <si>
    <t>73</t>
  </si>
  <si>
    <t>952901111</t>
  </si>
  <si>
    <t>Vyčištění budov bytové a občanské výstavby při výšce podlaží do 4 m</t>
  </si>
  <si>
    <t>461153475</t>
  </si>
  <si>
    <t>2*0,9*30</t>
  </si>
  <si>
    <t>2*1,5*52</t>
  </si>
  <si>
    <t>2*3,15*17</t>
  </si>
  <si>
    <t>2*1,2*74</t>
  </si>
  <si>
    <t>2*2,1*102</t>
  </si>
  <si>
    <t>2*3*6</t>
  </si>
  <si>
    <t>2*(1,5*2+2,65+2,1+1,16+1,5+1,2+2,4)</t>
  </si>
  <si>
    <t>6,06*6</t>
  </si>
  <si>
    <t>74</t>
  </si>
  <si>
    <t>952902121</t>
  </si>
  <si>
    <t>Čištění budov zametení drsných podlah</t>
  </si>
  <si>
    <t>-1536327101</t>
  </si>
  <si>
    <t>viz. broušení podlah"</t>
  </si>
  <si>
    <t>309,263</t>
  </si>
  <si>
    <t>75</t>
  </si>
  <si>
    <t>953921111</t>
  </si>
  <si>
    <t>Dlaždice betonové 300x300 mm kladené na sucho na ploché střechy</t>
  </si>
  <si>
    <t>-1615442170</t>
  </si>
  <si>
    <t>"S3b - odhad množství"</t>
  </si>
  <si>
    <t>700</t>
  </si>
  <si>
    <t>76</t>
  </si>
  <si>
    <t>953921112</t>
  </si>
  <si>
    <t>Příplatek k dlaždicím betonovým 300x300 mm kladeným na sucho za podkladové čtverce z lepenky</t>
  </si>
  <si>
    <t>1099525157</t>
  </si>
  <si>
    <t>"místo lepenky netkaná textilie"</t>
  </si>
  <si>
    <t>77</t>
  </si>
  <si>
    <t>962081141</t>
  </si>
  <si>
    <t>Bourání příček ze skleněných tvárnic tl do 150 mm</t>
  </si>
  <si>
    <t>1788411797</t>
  </si>
  <si>
    <t>1,2*1,2</t>
  </si>
  <si>
    <t>78</t>
  </si>
  <si>
    <t>965042231</t>
  </si>
  <si>
    <t>Bourání podkladů pod dlažby nebo mazanin betonových nebo z litého asfaltu tl přes 100 mm pl do 4 m2</t>
  </si>
  <si>
    <t>-101556327</t>
  </si>
  <si>
    <t>0,12*0,9*2,25*6</t>
  </si>
  <si>
    <t>79</t>
  </si>
  <si>
    <t>965046111</t>
  </si>
  <si>
    <t>Broušení stávajících betonových podlah úběr do 3 mm</t>
  </si>
  <si>
    <t>-274948936</t>
  </si>
  <si>
    <t>"OS/17"</t>
  </si>
  <si>
    <t>11,515</t>
  </si>
  <si>
    <t>"S5a"</t>
  </si>
  <si>
    <t>80</t>
  </si>
  <si>
    <t>965082923</t>
  </si>
  <si>
    <t>Odstranění násypů pod podlahami tl do 100 mm pl přes 2 m2</t>
  </si>
  <si>
    <t>-1269089380</t>
  </si>
  <si>
    <t>39,6*12,15*0,065</t>
  </si>
  <si>
    <t>(7,35*9+4,05*3+6,15*4,35)*2*0,065</t>
  </si>
  <si>
    <t>12,4*17,95*0,065</t>
  </si>
  <si>
    <t>11,65*6,05*0,065</t>
  </si>
  <si>
    <t>81</t>
  </si>
  <si>
    <t>968062374</t>
  </si>
  <si>
    <t>Vybourání dřevěných rámů oken zdvojených včetně křídel pl do 1 m2</t>
  </si>
  <si>
    <t>-1963214191</t>
  </si>
  <si>
    <t>82</t>
  </si>
  <si>
    <t>968062375</t>
  </si>
  <si>
    <t>Vybourání dřevěných rámů oken zdvojených včetně křídel pl do 2 m2</t>
  </si>
  <si>
    <t>-638527473</t>
  </si>
  <si>
    <t>1,2*1,2*27</t>
  </si>
  <si>
    <t>1,2*1,6*42</t>
  </si>
  <si>
    <t>83</t>
  </si>
  <si>
    <t>968062376</t>
  </si>
  <si>
    <t>Vybourání dřevěných rámů oken zdvojených včetně křídel pl do 4 m2</t>
  </si>
  <si>
    <t>205302118</t>
  </si>
  <si>
    <t>2,1*1,6*89</t>
  </si>
  <si>
    <t>1,5*1,45*6</t>
  </si>
  <si>
    <t>1,5*1,6*40</t>
  </si>
  <si>
    <t>84</t>
  </si>
  <si>
    <t>968062377</t>
  </si>
  <si>
    <t>Vybourání dřevěných rámů oken zdvojených včetně křídel pl přes 4 m2</t>
  </si>
  <si>
    <t>-83981173</t>
  </si>
  <si>
    <t>85</t>
  </si>
  <si>
    <t>968062456</t>
  </si>
  <si>
    <t>Vybourání dřevěných dveřních zárubní pl přes 2 m2</t>
  </si>
  <si>
    <t>-989186190</t>
  </si>
  <si>
    <t>0,9*2,4*6</t>
  </si>
  <si>
    <t>86</t>
  </si>
  <si>
    <t>968062559</t>
  </si>
  <si>
    <t>Vybourání dřevěných vrat pl přes 5 m2</t>
  </si>
  <si>
    <t>18893936</t>
  </si>
  <si>
    <t>87</t>
  </si>
  <si>
    <t>968072356</t>
  </si>
  <si>
    <t>Vybourání kovových rámů oken dvojitých včetně křídel pl do 4 m2</t>
  </si>
  <si>
    <t>2094116273</t>
  </si>
  <si>
    <t>3*0,7*2</t>
  </si>
  <si>
    <t>88</t>
  </si>
  <si>
    <t>968072455</t>
  </si>
  <si>
    <t>Vybourání kovových dveřních zárubní pl do 2 m2</t>
  </si>
  <si>
    <t>1027359640</t>
  </si>
  <si>
    <t>89</t>
  </si>
  <si>
    <t>968072456</t>
  </si>
  <si>
    <t>Vybourání kovových dveřních zárubní pl přes 2 m2</t>
  </si>
  <si>
    <t>-1545451338</t>
  </si>
  <si>
    <t>90</t>
  </si>
  <si>
    <t>968072559</t>
  </si>
  <si>
    <t>Vybourání kovových vrat pl přes 5 m2</t>
  </si>
  <si>
    <t>-1512141059</t>
  </si>
  <si>
    <t>91</t>
  </si>
  <si>
    <t>968082016</t>
  </si>
  <si>
    <t>Vybourání plastových rámů oken zdvojených včetně křídel plochy přes 1 do 2 m2</t>
  </si>
  <si>
    <t>-582890947</t>
  </si>
  <si>
    <t>1,2*1,2*8</t>
  </si>
  <si>
    <t>92</t>
  </si>
  <si>
    <t>968082017</t>
  </si>
  <si>
    <t>Vybourání plastových rámů oken zdvojených včetně křídel plochy přes 2 do 4 m2</t>
  </si>
  <si>
    <t>-2072563949</t>
  </si>
  <si>
    <t>1,5*1,45*2</t>
  </si>
  <si>
    <t>2,1*1,6*8</t>
  </si>
  <si>
    <t>93</t>
  </si>
  <si>
    <t>968082022</t>
  </si>
  <si>
    <t>Vybourání plastových zárubní dveří plochy do 4 m2</t>
  </si>
  <si>
    <t>109601789</t>
  </si>
  <si>
    <t>94</t>
  </si>
  <si>
    <t>971033561</t>
  </si>
  <si>
    <t>Vybourání otvorů ve zdivu cihelném pl do 1 m2 na MVC nebo MV tl do 600 mm</t>
  </si>
  <si>
    <t>1934860745</t>
  </si>
  <si>
    <t>0,45*0,9*0,8*3</t>
  </si>
  <si>
    <t>95</t>
  </si>
  <si>
    <t>978015321</t>
  </si>
  <si>
    <t>Otlučení vnější vápenné nebo vápenocementové vnější omítky stupně členitosti 1 a 2 rozsahu do 10%</t>
  </si>
  <si>
    <t>-247653050</t>
  </si>
  <si>
    <t>36,3*10,2+3,3*1,8+12,4*3,6</t>
  </si>
  <si>
    <t>-2,1*1,6*30</t>
  </si>
  <si>
    <t>8,9*9,9+10,1*3,4</t>
  </si>
  <si>
    <t>-1,5*2,16</t>
  </si>
  <si>
    <t>-1,5*1,6*8</t>
  </si>
  <si>
    <t>11,4*3,6+32,9*9,5</t>
  </si>
  <si>
    <t>-2,1*1,6*15</t>
  </si>
  <si>
    <t>-1,2*1,6*18</t>
  </si>
  <si>
    <t>6,15*8,2+12*9,9</t>
  </si>
  <si>
    <t>-3*1,6*2</t>
  </si>
  <si>
    <t>-1,5*1,6*12</t>
  </si>
  <si>
    <t>3,15*6,85*4+3,15*3,15</t>
  </si>
  <si>
    <t>-3,15*1,85*9</t>
  </si>
  <si>
    <t>(18,45+4,8*2)*8,5</t>
  </si>
  <si>
    <t>32,5*9,5</t>
  </si>
  <si>
    <t>-2,1*1,6*27</t>
  </si>
  <si>
    <t>8,9*9,9</t>
  </si>
  <si>
    <t>36,4*10+3,3*1,8</t>
  </si>
  <si>
    <t>-2,1*1,6*12</t>
  </si>
  <si>
    <t>96</t>
  </si>
  <si>
    <t>978015391</t>
  </si>
  <si>
    <t>Otlučení vnější vápenné nebo vápenocementové vnější omítky stupně členitosti 1 a 2 rozsahu do 100%</t>
  </si>
  <si>
    <t>-909047985</t>
  </si>
  <si>
    <t>(0,9*2,8*2+0,9*2,25)*6</t>
  </si>
  <si>
    <t>97</t>
  </si>
  <si>
    <t>978059641</t>
  </si>
  <si>
    <t>Odsekání a odebrání obkladů stěn z vnějších obkládaček plochy přes 1 m2</t>
  </si>
  <si>
    <t>1067499053</t>
  </si>
  <si>
    <t>85,8+0,3*1,4*2</t>
  </si>
  <si>
    <t>-0,95*2+2*2*0,15</t>
  </si>
  <si>
    <t>-0,9*0,55*4+(0,55+0,9+0,55)*4*0,15</t>
  </si>
  <si>
    <t>-3*0,7+(0,7+3+0,7)*0,15</t>
  </si>
  <si>
    <t>74,7+524,1-32,5*9,5-11,4*3,6</t>
  </si>
  <si>
    <t>-2,1*1,2*3+(1,2+2,1+1,2)*3*0,15</t>
  </si>
  <si>
    <t>-1,2*1,2*11+(1,2+1,2+1,2)*11*0,15</t>
  </si>
  <si>
    <t>-2,25*2,45*3</t>
  </si>
  <si>
    <t>4,5+4,6</t>
  </si>
  <si>
    <t>141,5+12,5*0,3-10,1*3,4</t>
  </si>
  <si>
    <t>-0,9*0,55*2+(0,55+0,9+0,55)*2*0,15</t>
  </si>
  <si>
    <t>-2,1*1,1*2+(1,1+2,1+1,1)*2*0,15</t>
  </si>
  <si>
    <t>-2,1*1,6*2+(1,6+2,1+1,6)*2*0,15</t>
  </si>
  <si>
    <t>95,6+2,8</t>
  </si>
  <si>
    <t>-2,1*2,55+(2,55+2,1+2,55)*0,15</t>
  </si>
  <si>
    <t>-2,25*2,4</t>
  </si>
  <si>
    <t>-1,2*1,2*6+(1,2+1,2+1,2)*6*0,15</t>
  </si>
  <si>
    <t>-2,1*1,6*3+(1,6+2,1+1,6)*3*0,15</t>
  </si>
  <si>
    <t>-2,1*1,2*2+(1,2+2,1+1,2)*2*0,15</t>
  </si>
  <si>
    <t>183,5+0,75*10+0,75*10-3,15*6,85*4-3,15*3,2</t>
  </si>
  <si>
    <t>1,5*0,98*2+0,3*3*2</t>
  </si>
  <si>
    <t>-2,65*4,05+(4,05+2,65+4,05)*0,44</t>
  </si>
  <si>
    <t>-0,9*0,55*8+(0,55+0,9+0,55)*8*0,2</t>
  </si>
  <si>
    <t>(18,45+4,8*2)*1,47</t>
  </si>
  <si>
    <t>-0,9*0,55*10+(0,55+0,9+0,55)*10*0,1</t>
  </si>
  <si>
    <t>85,8</t>
  </si>
  <si>
    <t>559+0,2*2,25*2-32,5*9,5-2,25*2,45*3</t>
  </si>
  <si>
    <t>-2,1*2,55+2,55*2*0,13</t>
  </si>
  <si>
    <t>-1,2*1,2*8+(1,2+1,2+1,2)*8*0,15</t>
  </si>
  <si>
    <t>-1,5*1,45*2+(1,45+1,5+1,45)*2*0,15</t>
  </si>
  <si>
    <t>142,9+4,5+4,5</t>
  </si>
  <si>
    <t>-1,5*1,45*4+(1,45+1,5+1,45)*4*0,15</t>
  </si>
  <si>
    <t>-2,1*1,6*6+(1,6+2,1+1,6)*6*0,15</t>
  </si>
  <si>
    <t>99,6</t>
  </si>
  <si>
    <t>-1,5*2,55+(2,55+1,5+2,55)*0,15</t>
  </si>
  <si>
    <t>"část C, komíny"</t>
  </si>
  <si>
    <t>(0,8+0,5)*2*1,85</t>
  </si>
  <si>
    <t>(0,48+0,48)*2*1,85</t>
  </si>
  <si>
    <t>98</t>
  </si>
  <si>
    <t>990901R</t>
  </si>
  <si>
    <t>Odstranění spádové vrstvy přístřešku nad hlavním vchodem vč. likvidace</t>
  </si>
  <si>
    <t>1502972785</t>
  </si>
  <si>
    <t>4,55*3,25</t>
  </si>
  <si>
    <t>99</t>
  </si>
  <si>
    <t>990902R</t>
  </si>
  <si>
    <t>Úprava betonové podezdívky plotu vč. likvidace a zapravení</t>
  </si>
  <si>
    <t>1087857527</t>
  </si>
  <si>
    <t>100</t>
  </si>
  <si>
    <t>990903R</t>
  </si>
  <si>
    <t>Úprava napojení střešních svodů na kanalizaci - výkop, posunutí lapačů splavenin, napojení a zásyp - část B</t>
  </si>
  <si>
    <t>-731130951</t>
  </si>
  <si>
    <t>997</t>
  </si>
  <si>
    <t>Přesun sutě</t>
  </si>
  <si>
    <t>101</t>
  </si>
  <si>
    <t>997013154</t>
  </si>
  <si>
    <t>Vnitrostaveništní doprava suti a vybouraných hmot pro budovy v do 15 m s omezením mechanizace</t>
  </si>
  <si>
    <t>1029301990</t>
  </si>
  <si>
    <t>102</t>
  </si>
  <si>
    <t>997013501</t>
  </si>
  <si>
    <t>Odvoz suti a vybouraných hmot na skládku nebo meziskládku do 1 km se složením</t>
  </si>
  <si>
    <t>1378321873</t>
  </si>
  <si>
    <t>103</t>
  </si>
  <si>
    <t>997013509</t>
  </si>
  <si>
    <t>Příplatek k odvozu suti a vybouraných hmot na skládku ZKD 1 km přes 1 km</t>
  </si>
  <si>
    <t>-946881017</t>
  </si>
  <si>
    <t>391,167*19 'Přepočtené koeficientem množství</t>
  </si>
  <si>
    <t>104</t>
  </si>
  <si>
    <t>997013831</t>
  </si>
  <si>
    <t>Poplatek za uložení stavebního směsného odpadu na skládce (skládkovné)</t>
  </si>
  <si>
    <t>-2033396530</t>
  </si>
  <si>
    <t>998</t>
  </si>
  <si>
    <t>Přesun hmot</t>
  </si>
  <si>
    <t>105</t>
  </si>
  <si>
    <t>998017003</t>
  </si>
  <si>
    <t>Přesun hmot s omezením mechanizace pro budovy v do 24 m</t>
  </si>
  <si>
    <t>-230669645</t>
  </si>
  <si>
    <t>PSV</t>
  </si>
  <si>
    <t>Práce a dodávky PSV</t>
  </si>
  <si>
    <t>711</t>
  </si>
  <si>
    <t>Izolace proti vodě, vlhkosti a plynům</t>
  </si>
  <si>
    <t>106</t>
  </si>
  <si>
    <t>711161306</t>
  </si>
  <si>
    <t>Izolace proti zemní vlhkosti stěn foliemi nopovými pro běžné podmínky tl. 0,5 mm šířky 1,0 m</t>
  </si>
  <si>
    <t>-724288280</t>
  </si>
  <si>
    <t>"zateplení pod terénem"</t>
  </si>
  <si>
    <t>6,7+0,5+0,9+0,8+5,6+6,2+1,3+3,7</t>
  </si>
  <si>
    <t>0,25*0,3*2</t>
  </si>
  <si>
    <t>1,2+1,2+0,25*0,35+0,27*0,75</t>
  </si>
  <si>
    <t>5,3+0,28*4,98*2</t>
  </si>
  <si>
    <t>3+2+0,18*0,3+5,4+5,6+0,26*0,2*2</t>
  </si>
  <si>
    <t>0,15+0,15+0,8+0,9+0,3+7,6</t>
  </si>
  <si>
    <t>107</t>
  </si>
  <si>
    <t>711901</t>
  </si>
  <si>
    <t>D+M systémové lišty pro ukotvení nopové folie</t>
  </si>
  <si>
    <t>331243607</t>
  </si>
  <si>
    <t>15+20,7+7+1,7+3,4+3,2+12,5+21+25,1</t>
  </si>
  <si>
    <t>4,6+15,6+0,3*2</t>
  </si>
  <si>
    <t>4,2*2+0,35+0,75+18,8+4,8*2</t>
  </si>
  <si>
    <t>13,6+6,8+23,4+26,3+0,2*2+0,7*2</t>
  </si>
  <si>
    <t>3,4*2+1,1+15,5+17,4</t>
  </si>
  <si>
    <t>108</t>
  </si>
  <si>
    <t>998711203</t>
  </si>
  <si>
    <t>Přesun hmot procentní pro izolace proti vodě, vlhkosti a plynům v objektech v do 60 m</t>
  </si>
  <si>
    <t>%</t>
  </si>
  <si>
    <t>675083126</t>
  </si>
  <si>
    <t>712</t>
  </si>
  <si>
    <t>Povlakové krytiny</t>
  </si>
  <si>
    <t>109</t>
  </si>
  <si>
    <t>712300831</t>
  </si>
  <si>
    <t>Odstranění povlakové krytiny střech do 10° jednovrstvé</t>
  </si>
  <si>
    <t>269498715</t>
  </si>
  <si>
    <t>"S1a"</t>
  </si>
  <si>
    <t>12,2*11,8</t>
  </si>
  <si>
    <t>110</t>
  </si>
  <si>
    <t>712300832</t>
  </si>
  <si>
    <t>Odstranění povlakové krytiny střech do 10° dvouvrstvé</t>
  </si>
  <si>
    <t>381313841</t>
  </si>
  <si>
    <t>12,05*6,45</t>
  </si>
  <si>
    <t>111</t>
  </si>
  <si>
    <t>712300833</t>
  </si>
  <si>
    <t>Odstranění povlakové krytiny střech do 10° třívrstvé</t>
  </si>
  <si>
    <t>1933215959</t>
  </si>
  <si>
    <t>39,6*12,15+0,3*(39,1+11,65)*2</t>
  </si>
  <si>
    <t>0,3*(7,15+17,6)*2*2</t>
  </si>
  <si>
    <t>12,9*18,45+0,3*(12,4+17,95)*2</t>
  </si>
  <si>
    <t>112</t>
  </si>
  <si>
    <t>712300834</t>
  </si>
  <si>
    <t>Příplatek k odstranění povlakové krytiny střech do 10° ZKD vrstvu</t>
  </si>
  <si>
    <t>1350559454</t>
  </si>
  <si>
    <t>113</t>
  </si>
  <si>
    <t>712311101</t>
  </si>
  <si>
    <t>Provedení povlakové krytiny střech do 10° za studena lakem penetračním nebo asfaltovým</t>
  </si>
  <si>
    <t>-1448983854</t>
  </si>
  <si>
    <t>"S3b"</t>
  </si>
  <si>
    <t>40*12,5+0,5*(39,1+11,65)*2</t>
  </si>
  <si>
    <t>(4,53*6,5+4,23*2,8+7,7*9,2)*2</t>
  </si>
  <si>
    <t>0,5*(7,15+17,6)*2*2</t>
  </si>
  <si>
    <t>"S4b"</t>
  </si>
  <si>
    <t>12,9*18,45+0,5*(12,4+17,95)*2</t>
  </si>
  <si>
    <t>12,4*6,63+0,5*(11,65+6,05)*2</t>
  </si>
  <si>
    <t>114</t>
  </si>
  <si>
    <t>111631500</t>
  </si>
  <si>
    <t>lak asfaltový ALP/9 (MJ t) bal 9 kg</t>
  </si>
  <si>
    <t>-1571198963</t>
  </si>
  <si>
    <t>1192,775*0,0003 'Přepočtené koeficientem množství</t>
  </si>
  <si>
    <t>115</t>
  </si>
  <si>
    <t>712331111</t>
  </si>
  <si>
    <t>Provedení povlakové krytiny střech do 10° podkladní vrstvy pásy na sucho samolepící</t>
  </si>
  <si>
    <t>-1814161637</t>
  </si>
  <si>
    <t>"S1b vč. detailu ukončení"</t>
  </si>
  <si>
    <t>13*14,15</t>
  </si>
  <si>
    <t>116</t>
  </si>
  <si>
    <t>62866R</t>
  </si>
  <si>
    <t xml:space="preserve">podkladní pás asfaltový SBS modifikovaný za studena samolepící se samolepícímy přesahy </t>
  </si>
  <si>
    <t>164030583</t>
  </si>
  <si>
    <t>183,95*1,15 'Přepočtené koeficientem množství</t>
  </si>
  <si>
    <t>117</t>
  </si>
  <si>
    <t>712341659</t>
  </si>
  <si>
    <t>Provedení povlakové krytiny střech do 10° pásy NAIP přitavením bodově</t>
  </si>
  <si>
    <t>-2092049377</t>
  </si>
  <si>
    <t>118</t>
  </si>
  <si>
    <t>628522R</t>
  </si>
  <si>
    <t xml:space="preserve">pás s modifikovaným asfaltem </t>
  </si>
  <si>
    <t>1674420835</t>
  </si>
  <si>
    <t>1192,775*1,15 'Přepočtené koeficientem množství</t>
  </si>
  <si>
    <t>119</t>
  </si>
  <si>
    <t>712910R</t>
  </si>
  <si>
    <t>D+M mPVC folie tl. 1,5mm vč. systémových prvků a separační vrstvy z netkané textilie</t>
  </si>
  <si>
    <t>299991699</t>
  </si>
  <si>
    <t>"S1b"</t>
  </si>
  <si>
    <t>12,6*12,5+0,3*12,5*2</t>
  </si>
  <si>
    <t>40*12,5+0,3*(39,1+11,65)*2</t>
  </si>
  <si>
    <t>13,25*18,8+0,3*(12,2+17,75)*2</t>
  </si>
  <si>
    <t>12,4*6,63+0,3*(11,65+6,05)*2</t>
  </si>
  <si>
    <t>"S6b"</t>
  </si>
  <si>
    <t>4,05*2,8</t>
  </si>
  <si>
    <t>120</t>
  </si>
  <si>
    <t>998712203</t>
  </si>
  <si>
    <t>Přesun hmot procentní pro krytiny povlakové v objektech v do 24 m</t>
  </si>
  <si>
    <t>-1577699186</t>
  </si>
  <si>
    <t>713</t>
  </si>
  <si>
    <t>Izolace tepelné</t>
  </si>
  <si>
    <t>121</t>
  </si>
  <si>
    <t>713140821</t>
  </si>
  <si>
    <t>Odstranění tepelné izolace střech nadstřešní volně kladené z polystyrenu tl do 100 mm</t>
  </si>
  <si>
    <t>985284874</t>
  </si>
  <si>
    <t>122</t>
  </si>
  <si>
    <t>713140861</t>
  </si>
  <si>
    <t>Odstranění tepelné izolace střech nadstřešní lepené z polystyrenu tl do 100 mm</t>
  </si>
  <si>
    <t>2053005236</t>
  </si>
  <si>
    <t>"atika"</t>
  </si>
  <si>
    <t>377*0,26</t>
  </si>
  <si>
    <t>"S3a PUR pěna"</t>
  </si>
  <si>
    <t>"S4a PUR pěna"</t>
  </si>
  <si>
    <t>123</t>
  </si>
  <si>
    <t>713141151</t>
  </si>
  <si>
    <t>Montáž izolace tepelné střech plochých kladené volně 1 vrstva rohoží, pásů, dílců, desek</t>
  </si>
  <si>
    <t>1062927547</t>
  </si>
  <si>
    <t>"atika mezi latě"</t>
  </si>
  <si>
    <t>0,26*377</t>
  </si>
  <si>
    <t>124</t>
  </si>
  <si>
    <t>631481R</t>
  </si>
  <si>
    <t>deska minerální střešní izolační tl. 50 mm</t>
  </si>
  <si>
    <t>-560647836</t>
  </si>
  <si>
    <t>98,02*1,02 'Přepočtené koeficientem množství</t>
  </si>
  <si>
    <t>125</t>
  </si>
  <si>
    <t>71314116R</t>
  </si>
  <si>
    <t>Montáž izolace tepelné střech plochých tl do 130 mm</t>
  </si>
  <si>
    <t>1486987533</t>
  </si>
  <si>
    <t>"atiky nových střech"</t>
  </si>
  <si>
    <t>0,3*(377-40*2+11,45*2)</t>
  </si>
  <si>
    <t>126</t>
  </si>
  <si>
    <t>283723090</t>
  </si>
  <si>
    <t>deska z pěnového polystyrenu EPS 100 S 1000 x 500 x 100 mm</t>
  </si>
  <si>
    <t>1909498624</t>
  </si>
  <si>
    <t>95,97*1,02</t>
  </si>
  <si>
    <t>127</t>
  </si>
  <si>
    <t>7131411R</t>
  </si>
  <si>
    <t xml:space="preserve">Montáž izolace tepelné střech plochých tl přes 170 mm šrouby </t>
  </si>
  <si>
    <t>-298396410</t>
  </si>
  <si>
    <t>12,2*11,15</t>
  </si>
  <si>
    <t>12,2*0,5*2</t>
  </si>
  <si>
    <t>4,05*(2,5+0,3)</t>
  </si>
  <si>
    <t>128</t>
  </si>
  <si>
    <t>283759130</t>
  </si>
  <si>
    <t>deska z pěnového polystyrenu EPS 100 S 1000 x 500 (1000) mm</t>
  </si>
  <si>
    <t>1909492630</t>
  </si>
  <si>
    <t>12,2*11,15*0,24*1,02</t>
  </si>
  <si>
    <t>39,6*12,15*0,08*1,02</t>
  </si>
  <si>
    <t>(7,35*9+4,05*3+6,15*4,35)*2*0,08*1,02</t>
  </si>
  <si>
    <t>12,4*17,95*0,08*1,02</t>
  </si>
  <si>
    <t>11,65*6,05*0,08*1,02</t>
  </si>
  <si>
    <t>4,05*2,5*0,08*1,02</t>
  </si>
  <si>
    <t>129</t>
  </si>
  <si>
    <t>593902136</t>
  </si>
  <si>
    <t>12,2*0,5*2*0,18*1,02</t>
  </si>
  <si>
    <t>4,05*0,3*0,14*1,02</t>
  </si>
  <si>
    <t>130</t>
  </si>
  <si>
    <t>713141331</t>
  </si>
  <si>
    <t>Montáž izolace tepelné střech plochých lepené za studena zplna, spádová vrstva</t>
  </si>
  <si>
    <t>-1468471881</t>
  </si>
  <si>
    <t>4,05*2,5</t>
  </si>
  <si>
    <t>131</t>
  </si>
  <si>
    <t>283761420</t>
  </si>
  <si>
    <t>klín spádový Standard 1000 x 1000 mm, EPS 150</t>
  </si>
  <si>
    <t>-1263255637</t>
  </si>
  <si>
    <t>994,433*0,08*1,02</t>
  </si>
  <si>
    <t>132</t>
  </si>
  <si>
    <t>713141R</t>
  </si>
  <si>
    <t>Montáž izolace tepelné střech plochých tl do 170 mm šrouby</t>
  </si>
  <si>
    <t>-834980896</t>
  </si>
  <si>
    <t>"S1b - ukončení střechy, svislá izolace"</t>
  </si>
  <si>
    <t>12,2*0,48*2</t>
  </si>
  <si>
    <t>133</t>
  </si>
  <si>
    <t>283759900</t>
  </si>
  <si>
    <t>deska z pěnového polystyrenu EPS 150 S 1000 x 500 x 140 mm</t>
  </si>
  <si>
    <t>-1036373222</t>
  </si>
  <si>
    <t>11,712*1,02 'Přepočtené koeficientem množství</t>
  </si>
  <si>
    <t>134</t>
  </si>
  <si>
    <t>998713203</t>
  </si>
  <si>
    <t>Přesun hmot procentní pro izolace tepelné v objektech v do 24 m</t>
  </si>
  <si>
    <t>997254110</t>
  </si>
  <si>
    <t>721</t>
  </si>
  <si>
    <t>Zdravotechnika - vnitřní kanalizace</t>
  </si>
  <si>
    <t>135</t>
  </si>
  <si>
    <t>721210824</t>
  </si>
  <si>
    <t>Demontáž vpustí střešních DN 150</t>
  </si>
  <si>
    <t>-912318580</t>
  </si>
  <si>
    <t>"OS/22"</t>
  </si>
  <si>
    <t>136</t>
  </si>
  <si>
    <t>721233114</t>
  </si>
  <si>
    <t>Střešní vtok polypropylen PP pro ploché střechy svislý odtok DN 160</t>
  </si>
  <si>
    <t>492417321</t>
  </si>
  <si>
    <t>137</t>
  </si>
  <si>
    <t>998721203</t>
  </si>
  <si>
    <t>Přesun hmot procentní pro vnitřní kanalizace v objektech v do 24 m</t>
  </si>
  <si>
    <t>1739397109</t>
  </si>
  <si>
    <t>762</t>
  </si>
  <si>
    <t>Konstrukce tesařské</t>
  </si>
  <si>
    <t>138</t>
  </si>
  <si>
    <t>762341023</t>
  </si>
  <si>
    <t>Bednění střech rovných z desek OSB tl 15 mm na pero a drážku šroubovaných na krokve</t>
  </si>
  <si>
    <t>-373816378</t>
  </si>
  <si>
    <t>"S1b - ukončení střechy, detail č.1"</t>
  </si>
  <si>
    <t>12,2*0,65*2</t>
  </si>
  <si>
    <t>"S6b - ukončení střechy, detail č.2"</t>
  </si>
  <si>
    <t>(0,46+0,06)*4,05</t>
  </si>
  <si>
    <t>139</t>
  </si>
  <si>
    <t>762341027</t>
  </si>
  <si>
    <t>Bednění střech rovných z desek OSB tl 25 mm na pero a drážku šroubovaných na krokve</t>
  </si>
  <si>
    <t>2136427165</t>
  </si>
  <si>
    <t>12,2*12,15</t>
  </si>
  <si>
    <t>12,2*0,47*2*2</t>
  </si>
  <si>
    <t>0,45*4,05</t>
  </si>
  <si>
    <t>140</t>
  </si>
  <si>
    <t>762341811</t>
  </si>
  <si>
    <t>Demontáž bednění střech z prken</t>
  </si>
  <si>
    <t>-524610904</t>
  </si>
  <si>
    <t>141</t>
  </si>
  <si>
    <t>762395000</t>
  </si>
  <si>
    <t>Spojovací prostředky pro montáž krovu, bednění, laťování, světlíky, klíny</t>
  </si>
  <si>
    <t>8340820</t>
  </si>
  <si>
    <t>17,966*0,015+188,849*0,025</t>
  </si>
  <si>
    <t>142</t>
  </si>
  <si>
    <t>762991R</t>
  </si>
  <si>
    <t>Demontáž OSB desky - podklad atiky</t>
  </si>
  <si>
    <t>34538582</t>
  </si>
  <si>
    <t>143</t>
  </si>
  <si>
    <t>998762203</t>
  </si>
  <si>
    <t>Přesun hmot procentní pro kce tesařské v objektech v do 24 m</t>
  </si>
  <si>
    <t>49435033</t>
  </si>
  <si>
    <t>763</t>
  </si>
  <si>
    <t>Konstrukce suché výstavby</t>
  </si>
  <si>
    <t>144</t>
  </si>
  <si>
    <t>763111717</t>
  </si>
  <si>
    <t>SDK příčka základní penetrační nátěr</t>
  </si>
  <si>
    <t>-418562832</t>
  </si>
  <si>
    <t>145</t>
  </si>
  <si>
    <t>763131411</t>
  </si>
  <si>
    <t>SDK podhled desky 1xA 12,5 bez TI dvouvrstvá spodní kce profil CD+UD</t>
  </si>
  <si>
    <t>-711202237</t>
  </si>
  <si>
    <t>"OS/10"</t>
  </si>
  <si>
    <t>146</t>
  </si>
  <si>
    <t>763131714</t>
  </si>
  <si>
    <t>SDK podhled základní penetrační nátěr</t>
  </si>
  <si>
    <t>-1020533144</t>
  </si>
  <si>
    <t>147</t>
  </si>
  <si>
    <t>763164551R</t>
  </si>
  <si>
    <t>SDK obklad kovových kcí tvaru L š přes 0,8 m desky 2xA 12,5</t>
  </si>
  <si>
    <t>-1204753512</t>
  </si>
  <si>
    <t>"OS/01</t>
  </si>
  <si>
    <t>2*(0,98+0,65)*2,8</t>
  </si>
  <si>
    <t>(0,84+0,52)*1,55+0,84*0,52</t>
  </si>
  <si>
    <t>(0,84+0,52)*2,8</t>
  </si>
  <si>
    <t>(0,98+0,62)*1,55+0,98*0,62</t>
  </si>
  <si>
    <t>(1,15+0,62)*1,55+1,15*0,62+0,3*0,75</t>
  </si>
  <si>
    <t>(0,99+0,62)*2,8</t>
  </si>
  <si>
    <t>(0,98+0,62)*2,8</t>
  </si>
  <si>
    <t>148</t>
  </si>
  <si>
    <t>763171115</t>
  </si>
  <si>
    <t>Montáž revizních klapek SDK kcí vel. přes 1 m2 pro příčky a předsazené stěny</t>
  </si>
  <si>
    <t>-982275457</t>
  </si>
  <si>
    <t>"OS/01-07"</t>
  </si>
  <si>
    <t>149</t>
  </si>
  <si>
    <t>562457R</t>
  </si>
  <si>
    <t>dvířka revizní 750/850 se zámkem</t>
  </si>
  <si>
    <t>-1705132622</t>
  </si>
  <si>
    <t>150</t>
  </si>
  <si>
    <t>998763303</t>
  </si>
  <si>
    <t>Přesun hmot tonážní pro sádrokartonové konstrukce v objektech v do 24 m</t>
  </si>
  <si>
    <t>-1326625210</t>
  </si>
  <si>
    <t>764</t>
  </si>
  <si>
    <t>Konstrukce klempířské</t>
  </si>
  <si>
    <t>151</t>
  </si>
  <si>
    <t>764001821</t>
  </si>
  <si>
    <t>Demontáž krytiny ze svitků nebo tabulí do suti</t>
  </si>
  <si>
    <t>830404886</t>
  </si>
  <si>
    <t>"S6a"</t>
  </si>
  <si>
    <t>152</t>
  </si>
  <si>
    <t>764002812</t>
  </si>
  <si>
    <t>Demontáž okapového plechu do suti v krytině skládané</t>
  </si>
  <si>
    <t>206002247</t>
  </si>
  <si>
    <t>"viz. legenda bourání 19"</t>
  </si>
  <si>
    <t>12,25*2</t>
  </si>
  <si>
    <t>153</t>
  </si>
  <si>
    <t>764002841</t>
  </si>
  <si>
    <t>Demontáž oplechování horních ploch zdí a nadezdívek do suti</t>
  </si>
  <si>
    <t>-1353072240</t>
  </si>
  <si>
    <t>154</t>
  </si>
  <si>
    <t>764002851</t>
  </si>
  <si>
    <t>Demontáž oplechování parapetů do suti</t>
  </si>
  <si>
    <t>88133694</t>
  </si>
  <si>
    <t>0,9*16+1,2*27+2,1*89+1,5*6+1,2*42</t>
  </si>
  <si>
    <t>1,5*40+3*4+3,15*19</t>
  </si>
  <si>
    <t>3*2</t>
  </si>
  <si>
    <t>1,2*8+2,1*7+1,5*2+2,1*8</t>
  </si>
  <si>
    <t>155</t>
  </si>
  <si>
    <t>764002861</t>
  </si>
  <si>
    <t>Demontáž oplechování říms a ozdobných prvků do suti</t>
  </si>
  <si>
    <t>-218589253</t>
  </si>
  <si>
    <t>"viz. legenda bourání 11"</t>
  </si>
  <si>
    <t>3,15*9</t>
  </si>
  <si>
    <t>156</t>
  </si>
  <si>
    <t>764004831</t>
  </si>
  <si>
    <t>Demontáž mezistřešního nebo zaatikového žlabu do suti</t>
  </si>
  <si>
    <t>177315607</t>
  </si>
  <si>
    <t>157</t>
  </si>
  <si>
    <t>764004861</t>
  </si>
  <si>
    <t>Demontáž svodu do suti</t>
  </si>
  <si>
    <t>989125873</t>
  </si>
  <si>
    <t>5,5*2</t>
  </si>
  <si>
    <t>158</t>
  </si>
  <si>
    <t>764216644</t>
  </si>
  <si>
    <t>Oplechování rovných parapetů celoplošně lepené z Pz s povrchovou úpravou rš 330 mm</t>
  </si>
  <si>
    <t>994987118</t>
  </si>
  <si>
    <t>"K/01-09"</t>
  </si>
  <si>
    <t>0,9*30+1,5*46+3,15*17+1,45*4</t>
  </si>
  <si>
    <t>1,2*72+2,1*110+3*4+1,375*2+0,625*2</t>
  </si>
  <si>
    <t>159</t>
  </si>
  <si>
    <t>764218604</t>
  </si>
  <si>
    <t>Oplechování rovné římsy mechanicky kotvené z Pz s upraveným povrchem rš 330 mm</t>
  </si>
  <si>
    <t>531506441</t>
  </si>
  <si>
    <t>"K/11"</t>
  </si>
  <si>
    <t>160</t>
  </si>
  <si>
    <t>764518R</t>
  </si>
  <si>
    <t>K/12+14+16 - D+M svodu kruhového včetně objímek, kolen, odskoků, kotlíku a napojení na kanalizaci DN150, žárově pozinkovaný plech s ochranným lakem a PVC-P povlakem viz. výpis prvků</t>
  </si>
  <si>
    <t>-1513317074</t>
  </si>
  <si>
    <t>15*4+8*2+6</t>
  </si>
  <si>
    <t>161</t>
  </si>
  <si>
    <t>764901R</t>
  </si>
  <si>
    <t>K/10 - D+M oplechování atiky rš880mm, žárově pozinkovaný plech s ochranným lakem a PVC-P povlakem viz. výpis prvků</t>
  </si>
  <si>
    <t>1005404604</t>
  </si>
  <si>
    <t>162</t>
  </si>
  <si>
    <t>764902R</t>
  </si>
  <si>
    <t>K/11 - D+M okapnice rš260mm + žlab DN 150, žárově pozinkovaný plech s ochranným lakem a PVC-P povlakem viz. výpis prvků</t>
  </si>
  <si>
    <t>1967693494</t>
  </si>
  <si>
    <t>163</t>
  </si>
  <si>
    <t>764903R</t>
  </si>
  <si>
    <t>K/13 - D+M okapnice rš260mm + žlab DN 150, žárově pozinkovaný plech s ochranným lakem a PVC-P povlakem viz. výpis prvků</t>
  </si>
  <si>
    <t>114378309</t>
  </si>
  <si>
    <t>164</t>
  </si>
  <si>
    <t>764904R</t>
  </si>
  <si>
    <t>K/15 - D+M chrliče vč. pvc manžety a ochranné mřížky DN 160, dl. 500mm viz. výpis prvků</t>
  </si>
  <si>
    <t>-1385352715</t>
  </si>
  <si>
    <t>165</t>
  </si>
  <si>
    <t>764905R</t>
  </si>
  <si>
    <t>K/17 - D+M lemování stříšky rš260mm, žárově pozinkovaný plech s ochranným lakem a PVC-P povlakem viz. výpis prvků</t>
  </si>
  <si>
    <t>-951540221</t>
  </si>
  <si>
    <t>166</t>
  </si>
  <si>
    <t>764906R</t>
  </si>
  <si>
    <t>K/18 - D+M oplechování rš285mm, žárově pozinkovaný plech s ochranným lakem a PVC-P povlakem viz. výpis prvků</t>
  </si>
  <si>
    <t>-1048748510</t>
  </si>
  <si>
    <t>167</t>
  </si>
  <si>
    <t>764907R</t>
  </si>
  <si>
    <t>K/19 - D+M lemování komínu, žárově pozinkovaný plech s ochranným lakem a PVC-P povlakem viz. výpis prvků</t>
  </si>
  <si>
    <t>-1954624880</t>
  </si>
  <si>
    <t>168</t>
  </si>
  <si>
    <t>764921R</t>
  </si>
  <si>
    <t>D+M signalizačního přepadu - chrlič. viz. detail č. 1+2</t>
  </si>
  <si>
    <t>-1682967427</t>
  </si>
  <si>
    <t>"S1B+S6B"</t>
  </si>
  <si>
    <t>12+1</t>
  </si>
  <si>
    <t>169</t>
  </si>
  <si>
    <t>998764203</t>
  </si>
  <si>
    <t>Přesun hmot procentní pro konstrukce klempířské v objektech v do 24 m</t>
  </si>
  <si>
    <t>-145450078</t>
  </si>
  <si>
    <t>765</t>
  </si>
  <si>
    <t>Krytina skládaná</t>
  </si>
  <si>
    <t>170</t>
  </si>
  <si>
    <t>765192001</t>
  </si>
  <si>
    <t>Nouzové (provizorní) zakrytí střechy plachtou</t>
  </si>
  <si>
    <t>-419919114</t>
  </si>
  <si>
    <t>12,6*12,5</t>
  </si>
  <si>
    <t>40*12,5</t>
  </si>
  <si>
    <t>13,25*18,8</t>
  </si>
  <si>
    <t>12,4*6,63</t>
  </si>
  <si>
    <t>171</t>
  </si>
  <si>
    <t>998765203</t>
  </si>
  <si>
    <t>Přesun hmot procentní pro krytiny skládané v objektech v do 24 m</t>
  </si>
  <si>
    <t>-1850876126</t>
  </si>
  <si>
    <t>766</t>
  </si>
  <si>
    <t>Konstrukce truhlářské</t>
  </si>
  <si>
    <t>172</t>
  </si>
  <si>
    <t>766441822</t>
  </si>
  <si>
    <t>Demontáž parapetních desek dřevěných nebo plastových šířky přes 30 cm délky přes 1,0 m</t>
  </si>
  <si>
    <t>874062561</t>
  </si>
  <si>
    <t>8+7+2+8</t>
  </si>
  <si>
    <t>173</t>
  </si>
  <si>
    <t>766901</t>
  </si>
  <si>
    <t>O/01 - D+M plastového okna 900/550mm izol. trojsklo vč. kování a příslušenství viz. výpis prvků</t>
  </si>
  <si>
    <t>-2036635477</t>
  </si>
  <si>
    <t>174</t>
  </si>
  <si>
    <t>766902</t>
  </si>
  <si>
    <t>O/02 - D+M plastového okna 1500/1600mm izol. trojsklo vč. kování a příslušenství viz. výpis prvků</t>
  </si>
  <si>
    <t>-436491037</t>
  </si>
  <si>
    <t>175</t>
  </si>
  <si>
    <t>766903</t>
  </si>
  <si>
    <t>O/03 - D+M plastového okna 3150/1850mm izol. trojsklo vč. kování a příslušenství viz. výpis prvků</t>
  </si>
  <si>
    <t>2064438790</t>
  </si>
  <si>
    <t>176</t>
  </si>
  <si>
    <t>766904</t>
  </si>
  <si>
    <t>O/04 - D+M plastového okna 1450/1850mm izol. trojsklo vč. polep, kování a příslušenství viz. výpis prvků</t>
  </si>
  <si>
    <t>-1298848317</t>
  </si>
  <si>
    <t>177</t>
  </si>
  <si>
    <t>766905</t>
  </si>
  <si>
    <t>O/05 - D+M plastového okna 3150/2450mm izol. trojsklo vč. kování a příslušenství viz. výpis prvků</t>
  </si>
  <si>
    <t>663173204</t>
  </si>
  <si>
    <t>178</t>
  </si>
  <si>
    <t>766906</t>
  </si>
  <si>
    <t>O/06 - D+M plastového okna 1200/1200mm izol. trojsklo vč. kování a příslušenství viz. výpis prvků</t>
  </si>
  <si>
    <t>279114763</t>
  </si>
  <si>
    <t>179</t>
  </si>
  <si>
    <t>766907</t>
  </si>
  <si>
    <t>O/07 - D+M plastového okna 2100/1600mm izol. trojsklo vč. folie, kování a příslušenství viz. výpis prvků</t>
  </si>
  <si>
    <t>-1999596745</t>
  </si>
  <si>
    <t>180</t>
  </si>
  <si>
    <t>766908</t>
  </si>
  <si>
    <t>O/08 - D+M plastového okna 1200/1600mm izol. trojsklo vč. folie, kování a příslušenství viz. výpis prvků</t>
  </si>
  <si>
    <t>1258579313</t>
  </si>
  <si>
    <t>181</t>
  </si>
  <si>
    <t>766909</t>
  </si>
  <si>
    <t>O/09 - D+M plastového okna 3000/1600mm izol. trojsklo vč. kování a příslušenství viz. výpis prvků</t>
  </si>
  <si>
    <t>-780122840</t>
  </si>
  <si>
    <t>182</t>
  </si>
  <si>
    <t>766910</t>
  </si>
  <si>
    <t>O/10 - D+M plastového okna 2100/1100mm izol. trojsklo vč. folie, kování a příslušenství viz. výpis prvků</t>
  </si>
  <si>
    <t>-1605620767</t>
  </si>
  <si>
    <t>183</t>
  </si>
  <si>
    <t>766911</t>
  </si>
  <si>
    <t>O/11 - D+M plastových dveří 1500/2160mm s bočním světlíkem, izol. trojsklo vč. kování a příslušenství viz. výpis prvků</t>
  </si>
  <si>
    <t>-1518402864</t>
  </si>
  <si>
    <t>184</t>
  </si>
  <si>
    <t>766912</t>
  </si>
  <si>
    <t>O/12 - D+M plastových dveří 2650/3150mm s bočnm i horním světlíkem, izol. trojsklo vč. kování a příslušenství viz. výpis prvků</t>
  </si>
  <si>
    <t>1682692421</t>
  </si>
  <si>
    <t>185</t>
  </si>
  <si>
    <t>766913</t>
  </si>
  <si>
    <t>O/13 - D+M plastového okna 2100/1200mm izol. trojsklo vč. folie, kování a příslušenství viz. výpis prvků</t>
  </si>
  <si>
    <t>485833769</t>
  </si>
  <si>
    <t>186</t>
  </si>
  <si>
    <t>766914</t>
  </si>
  <si>
    <t>O/14 - D+M plastových dveří 2100/2550mm s bočnm i horním světlíkem, izol. trojsklo vč. kování a příslušenství viz. výpis prvků</t>
  </si>
  <si>
    <t>-1509000063</t>
  </si>
  <si>
    <t>187</t>
  </si>
  <si>
    <t>766915</t>
  </si>
  <si>
    <t>O/15 - D+M plastového okna 1500/1450mm izol. trojsklo vč. kování a příslušenství viz. výpis prvků</t>
  </si>
  <si>
    <t>-957528192</t>
  </si>
  <si>
    <t>188</t>
  </si>
  <si>
    <t>766916</t>
  </si>
  <si>
    <t>O/16 - D+M plastových dveří 950/2000mm s horním světlíkem 1375/700mm izol. trojsklo vč. kování a příslušenství viz. výpis prvků</t>
  </si>
  <si>
    <t>-29024556</t>
  </si>
  <si>
    <t>189</t>
  </si>
  <si>
    <t>766917</t>
  </si>
  <si>
    <t>O/17 - D+M plastového okna 1375/700mm fix, izol. trojsklo vč. kování a příslušenství viz. výpis prvků</t>
  </si>
  <si>
    <t>-482013041</t>
  </si>
  <si>
    <t>190</t>
  </si>
  <si>
    <t>766918</t>
  </si>
  <si>
    <t>O/18 - D+M plastového okna 625/1600mm izol. trojsklo vč. kování a příslušenství viz. výpis prvků</t>
  </si>
  <si>
    <t>160068980</t>
  </si>
  <si>
    <t>191</t>
  </si>
  <si>
    <t>766919</t>
  </si>
  <si>
    <t>O/19 - D+M plastových dveří 1160/2550mm s nadsvětlíkem, izol. trojsklo vč. kování a příslušenství viz. výpis prvků</t>
  </si>
  <si>
    <t>-629805581</t>
  </si>
  <si>
    <t>192</t>
  </si>
  <si>
    <t>766920</t>
  </si>
  <si>
    <t>O/20 - D+M plastových dveří 1550/2250mm izol. trojsklo vč. kování a příslušenství viz. výpis prvků</t>
  </si>
  <si>
    <t>1110317542</t>
  </si>
  <si>
    <t>193</t>
  </si>
  <si>
    <t>766921</t>
  </si>
  <si>
    <t>O/21 - D+M plastových dveří 1200/2000mm vč. kování a příslušenství viz. výpis prvků</t>
  </si>
  <si>
    <t>-330493137</t>
  </si>
  <si>
    <t>194</t>
  </si>
  <si>
    <t>766922</t>
  </si>
  <si>
    <t>O/22 - D+M ocelových TI dveří 2400/2400mm vč. kování a příslušenství viz. výpis prvků</t>
  </si>
  <si>
    <t>-1583129947</t>
  </si>
  <si>
    <t>195</t>
  </si>
  <si>
    <t>766923</t>
  </si>
  <si>
    <t>O/23 - D+M akustické okenní štěrbiny pro přívod vzduchu s reakcí na vlhkost vč. čidla viz. výpis prvků</t>
  </si>
  <si>
    <t>-684581515</t>
  </si>
  <si>
    <t>196</t>
  </si>
  <si>
    <t>766931</t>
  </si>
  <si>
    <t>T/01+03-10 - D+M vnitřního parapetu z DTD s povrchovou úpravou š. 450mm viz. výpis prvků</t>
  </si>
  <si>
    <t>-2121054885</t>
  </si>
  <si>
    <t>0,9*12+1,5*46+3,15*17+1,2*72</t>
  </si>
  <si>
    <t>2,1*110+3*4+1,375*2+0,625*2</t>
  </si>
  <si>
    <t>197</t>
  </si>
  <si>
    <t>766932</t>
  </si>
  <si>
    <t>T/02 - D+M vnitřního parapetu z DTD s povrchovou úpravou š. 750mm viz. výpis prvků</t>
  </si>
  <si>
    <t>320226687</t>
  </si>
  <si>
    <t>0,9*18</t>
  </si>
  <si>
    <t>198</t>
  </si>
  <si>
    <t>766943</t>
  </si>
  <si>
    <t>OS/08 - D+M podkladu pod oplechování atiky - OSB tl. 25mm + 2x lať 30x50mm viz. výpis prvků</t>
  </si>
  <si>
    <t>-785695115</t>
  </si>
  <si>
    <t>199</t>
  </si>
  <si>
    <t>766944</t>
  </si>
  <si>
    <t>OS/09 - D+M podkladu pod oplechování atiky - OSB tl. 25mm, š. 480mm + 2x lať 30x50mm viz. výpis prvků</t>
  </si>
  <si>
    <t>-318653124</t>
  </si>
  <si>
    <t>767</t>
  </si>
  <si>
    <t>Konstrukce zámečnické</t>
  </si>
  <si>
    <t>200</t>
  </si>
  <si>
    <t>767101R</t>
  </si>
  <si>
    <t>Z/01 - Demontáž, repase a zpětná montáž mříže 900/550mm vč. prodlouženého kotvení, úpravy rozměru, povrchové úpravy viz. výpis prvků</t>
  </si>
  <si>
    <t>130108789</t>
  </si>
  <si>
    <t>201</t>
  </si>
  <si>
    <t>767102R</t>
  </si>
  <si>
    <t>Z/02 - Demontáž, repase a zpětná montáž mříže 1500/1450mm vč. prodlouženého kotvení, úpravy rozměru, povrchové úpravy viz. výpis prvků</t>
  </si>
  <si>
    <t>1196527641</t>
  </si>
  <si>
    <t>202</t>
  </si>
  <si>
    <t>767103R</t>
  </si>
  <si>
    <t>Z/03 - Demontáž, repase a zpětná montáž mříže 2100/1600mm vč. prodlouženého kotvení, povrchové úpravy viz. výpis prvků</t>
  </si>
  <si>
    <t>1734135341</t>
  </si>
  <si>
    <t>203</t>
  </si>
  <si>
    <t>767104R</t>
  </si>
  <si>
    <t>Z/04 - Demontáž, repase a zpětná montáž mříže 1200/1200mm vč. prodlouženého kotvení, povrchové úpravy viz. výpis prvků</t>
  </si>
  <si>
    <t>744382366</t>
  </si>
  <si>
    <t>204</t>
  </si>
  <si>
    <t>767105R</t>
  </si>
  <si>
    <t>Z/05 - Demontáž, repase a zpětná montáž mříže 1200/1200mm vč. prodlouženého kotvení, povrchové úpravy viz. výpis prvků</t>
  </si>
  <si>
    <t>2110097173</t>
  </si>
  <si>
    <t>205</t>
  </si>
  <si>
    <t>767106R</t>
  </si>
  <si>
    <t>Z/06 - Demontáž, repase a zpětná montáž mříže 2100/1200mm vč. prodlouženého kotvení, povrchové úpravy viz. výpis prvků</t>
  </si>
  <si>
    <t>-931384432</t>
  </si>
  <si>
    <t>206</t>
  </si>
  <si>
    <t>767107R</t>
  </si>
  <si>
    <t>Z/07 - D+M okenní mříže 900/550mm vč. kotvení a povrchové úpravy viz. výpis prvků</t>
  </si>
  <si>
    <t>-2110996694</t>
  </si>
  <si>
    <t>207</t>
  </si>
  <si>
    <t>767108R</t>
  </si>
  <si>
    <t>Z/08 - D+M okenní mříže 1200/1200mm vč. kotvení a povrchové úpravy viz. výpis prvků</t>
  </si>
  <si>
    <t>370932202</t>
  </si>
  <si>
    <t>208</t>
  </si>
  <si>
    <t>767109R</t>
  </si>
  <si>
    <t>Z/09 - D+M okenní mříže 2100/1200mm vč. kotvení a povrchové úpravy viz. výpis prvků</t>
  </si>
  <si>
    <t>-414819363</t>
  </si>
  <si>
    <t>209</t>
  </si>
  <si>
    <t>767110R</t>
  </si>
  <si>
    <t>Z/10 - Demontáž, repase a zpětná montáž mříže 2100/1600mm vč. prodlouženého kotvení, povrchové úpravy viz. výpis prvků</t>
  </si>
  <si>
    <t>1616755635</t>
  </si>
  <si>
    <t>210</t>
  </si>
  <si>
    <t>767111R</t>
  </si>
  <si>
    <t>Z/11 - Demontáž, repase a zpětná montáž mříže 2100/1100mm vč. prodlouženého kotvení, povrchové úpravy viz. výpis prvků</t>
  </si>
  <si>
    <t>-1191183773</t>
  </si>
  <si>
    <t>211</t>
  </si>
  <si>
    <t>767112R</t>
  </si>
  <si>
    <t>Z/12 - D+M větrací mřížky se sítí proti hmyzu 150/150mm vč. prodloužení potrubí a povrchové úpravy viz. výpis prvků</t>
  </si>
  <si>
    <t>-1638439055</t>
  </si>
  <si>
    <t>212</t>
  </si>
  <si>
    <t>767113R</t>
  </si>
  <si>
    <t>Z/13 - D+M protidešťové žaluzie se sítí proti hmyzu 350/350mm vč. prodloužení potrubí a povrchové úpravy viz. výpis prvků</t>
  </si>
  <si>
    <t>2023361896</t>
  </si>
  <si>
    <t>213</t>
  </si>
  <si>
    <t>767114R</t>
  </si>
  <si>
    <t>Z/14 - D+M protidešťové žaluzie se sítí proti hmyzu 550/250mm vč. prodloužení potrubí a povrchové úpravy viz. výpis prvků</t>
  </si>
  <si>
    <t>-1397688502</t>
  </si>
  <si>
    <t>214</t>
  </si>
  <si>
    <t>767118R</t>
  </si>
  <si>
    <t>Z/15 - D+M dvířek elektro 1280/550mm vč. rámu, kotvení a povrchové úpravy viz. výpis prvků</t>
  </si>
  <si>
    <t>-195862109</t>
  </si>
  <si>
    <t>215</t>
  </si>
  <si>
    <t>767119R</t>
  </si>
  <si>
    <t>Z/16 - Demontáž, repase a zpětná montáž ocelových schodů a zábradlí vč. kotvení a povrchové úpravy viz. výpis prvků</t>
  </si>
  <si>
    <t>-343678370</t>
  </si>
  <si>
    <t>216</t>
  </si>
  <si>
    <t>767120R</t>
  </si>
  <si>
    <t>Z/17 - Demontáž, repase a zpětná montáž pororoštu 720/3550mm vč. kotvení, úpravy rozměru, povrchové úpravy viz. výpis prvků</t>
  </si>
  <si>
    <t>-1396358918</t>
  </si>
  <si>
    <t>217</t>
  </si>
  <si>
    <t>767121R</t>
  </si>
  <si>
    <t>Z/18 - Demontáž, repase a zpětná montáž pororoštu 720/2180mm vč. kotvení, úpravy rozměru, povrchové úpravy viz. výpis prvků</t>
  </si>
  <si>
    <t>1963105936</t>
  </si>
  <si>
    <t>218</t>
  </si>
  <si>
    <t>767122R</t>
  </si>
  <si>
    <t>Z/19 - D+M protidešťové žaluzie se sítí proti hmyzu DN 320mm vč. prodloužení potrubí a povrchové úpravy viz. výpis prvků</t>
  </si>
  <si>
    <t>-1561339727</t>
  </si>
  <si>
    <t>219</t>
  </si>
  <si>
    <t>767123R</t>
  </si>
  <si>
    <t>Z/20 - Demontáž, uskladnění, úprava rozměru a zpětná montáž ocelového oplocení s dřevěnou výplní 1500/2000mm vč. kotvení a povrchové úpravy viz. výpis prvků</t>
  </si>
  <si>
    <t>1574708204</t>
  </si>
  <si>
    <t>220</t>
  </si>
  <si>
    <t>767124R</t>
  </si>
  <si>
    <t>Z/21 - Demontáž, uskladnění, úprava rozměru a zpětná montáž ocelového oplocení 1500/2000mm vč. kotvení a povrchové úpravy viz. výpis prvků</t>
  </si>
  <si>
    <t>789577900</t>
  </si>
  <si>
    <t>221</t>
  </si>
  <si>
    <t>767125R</t>
  </si>
  <si>
    <t>Z/22 - D+M větrací mřížky se sítí proti hmyzu 125/250mm vč. prodloužení potrubí a povrchové úpravy viz. výpis prvků</t>
  </si>
  <si>
    <t>-787466750</t>
  </si>
  <si>
    <t>222</t>
  </si>
  <si>
    <t>767126R</t>
  </si>
  <si>
    <t>Z/23 - prodloužení kabelu antény vč. chráničky a tepelného izolantu dl. 10m viz. výpis prvků</t>
  </si>
  <si>
    <t>-1111095782</t>
  </si>
  <si>
    <t>223</t>
  </si>
  <si>
    <t>767127R</t>
  </si>
  <si>
    <t>Z/24 - Demontáž, repase a zpětná montáž zábradlí 2900+480/1000mm vč. úpravy kotvení, povrchové úpravy viz. výpis prvků</t>
  </si>
  <si>
    <t>677741246</t>
  </si>
  <si>
    <t>224</t>
  </si>
  <si>
    <t>767128R</t>
  </si>
  <si>
    <t>Z/25 - Demontáž a zpětná montáž SLP skříně mm vč. prodloužení kotvení, kabelů, chráničky, tep. izolantu a povrchové úpravy viz. výpis prvků</t>
  </si>
  <si>
    <t>1317950790</t>
  </si>
  <si>
    <t>225</t>
  </si>
  <si>
    <t>767129R</t>
  </si>
  <si>
    <t>Z/26 - Demontáž, repase a zpětná montáž žebříku 4450mm vč. úpravy kotvení, povrchové úpravy viz. výpis prvků</t>
  </si>
  <si>
    <t>-1671430139</t>
  </si>
  <si>
    <t>226</t>
  </si>
  <si>
    <t>767130R</t>
  </si>
  <si>
    <t>Z/27 - D+M protidešťové žaluzie se sítí proti hmyzu 250/250mm vč. prodloužení potrubí a povrchové úpravy viz. výpis prvků</t>
  </si>
  <si>
    <t>-990277379</t>
  </si>
  <si>
    <t>227</t>
  </si>
  <si>
    <t>767131R</t>
  </si>
  <si>
    <t>Z/28 - D+M protidešťové žaluzie se sítí proti hmyzu 500/200mm vč. prodloužení potrubí a povrchové úpravy viz. výpis prvků</t>
  </si>
  <si>
    <t>542787193</t>
  </si>
  <si>
    <t>228</t>
  </si>
  <si>
    <t>767132R</t>
  </si>
  <si>
    <t>Z/29 - D+M protidešťové žaluzie se sítí proti hmyzu DN 450mm vč. prodloužení potrubí a povrchové úpravy viz. výpis prvků</t>
  </si>
  <si>
    <t>1029547851</t>
  </si>
  <si>
    <t>229</t>
  </si>
  <si>
    <t>767133R</t>
  </si>
  <si>
    <t>Z/30 - D+M dvířek elektro 320/520mm vč. rámu, kotvení a povrchové úpravy viz. výpis prvků</t>
  </si>
  <si>
    <t>-682929118</t>
  </si>
  <si>
    <t>230</t>
  </si>
  <si>
    <t>767134R</t>
  </si>
  <si>
    <t>Z/31 - D+M dvířek elektro 375/560mm vč. rámu, kotvení a povrchové úpravy viz. výpis prvků</t>
  </si>
  <si>
    <t>541092880</t>
  </si>
  <si>
    <t>231</t>
  </si>
  <si>
    <t>767135R</t>
  </si>
  <si>
    <t>Z/32 - Demontáž a zpětná montáž plynovodního potrubí 15m vč. prodloužení kotvení a povrchové úpravy viz. výpis prvků</t>
  </si>
  <si>
    <t>1119977079</t>
  </si>
  <si>
    <t>232</t>
  </si>
  <si>
    <t>767136R</t>
  </si>
  <si>
    <t>Z/33 - D+M větrací mřížky se sítí proti hmyzu DN 150 vč. prodloužení potrubí a povrchové úpravy viz. výpis prvků</t>
  </si>
  <si>
    <t>735349212</t>
  </si>
  <si>
    <t>233</t>
  </si>
  <si>
    <t>767137R</t>
  </si>
  <si>
    <t>Z/34 - D+M protidešťové žaluzie se sítí proti hmyzu 350/350mm vč. prodloužení potrubí a povrchové úpravy viz. výpis prvků</t>
  </si>
  <si>
    <t>268456790</t>
  </si>
  <si>
    <t>234</t>
  </si>
  <si>
    <t>767138R</t>
  </si>
  <si>
    <t>Z/35 - Demontáž, repase a zpětná montáž dvířek HUP 800/1240mm vč. rámu, kotvení a povrchové úpravy viz. výpis prvků</t>
  </si>
  <si>
    <t>-1593196530</t>
  </si>
  <si>
    <t>235</t>
  </si>
  <si>
    <t>767139R</t>
  </si>
  <si>
    <t>Z/36 - Demontáž, repase a zpětná montáž poštovní schránky vč. kotvení a povrchové úpravy viz. výpis prvků</t>
  </si>
  <si>
    <t>-1227826426</t>
  </si>
  <si>
    <t>236</t>
  </si>
  <si>
    <t>767140R</t>
  </si>
  <si>
    <t>Z/37 - Demontáž a zpětná montáž tlačítka vč. kotvení a prodloužení přívodu viz. výpis prvků</t>
  </si>
  <si>
    <t>1051460322</t>
  </si>
  <si>
    <t>237</t>
  </si>
  <si>
    <t>767141R</t>
  </si>
  <si>
    <t>Z/38 - D+M dvířek elektro 310/750mm vč. rámu, kotvení a povrchové úpravy viz. výpis prvků</t>
  </si>
  <si>
    <t>379962842</t>
  </si>
  <si>
    <t>238</t>
  </si>
  <si>
    <t>767142R</t>
  </si>
  <si>
    <t>Z/39 - Demontáž, repase a zpětná montáž cedule 700/500mm vč. prodlouženého kotvení viz. výpis prvků</t>
  </si>
  <si>
    <t>1995455483</t>
  </si>
  <si>
    <t>239</t>
  </si>
  <si>
    <t>767143R</t>
  </si>
  <si>
    <t>Z/40 - Demontáž, repase a zpětná montáž cedule 700/700mm vč. prodlouženého kotvení viz. výpis prvků</t>
  </si>
  <si>
    <t>1910645029</t>
  </si>
  <si>
    <t>240</t>
  </si>
  <si>
    <t>767144R</t>
  </si>
  <si>
    <t>Z/41 - Demontáž, repase a zpětná montáž cedule 250/150mm vč. prodlouženého kotvení viz. výpis prvků</t>
  </si>
  <si>
    <t>-1480654851</t>
  </si>
  <si>
    <t>241</t>
  </si>
  <si>
    <t>767145R</t>
  </si>
  <si>
    <t>Z/42 - Demontáž, repase a zpětná montáž cedule 300/400mm vč. prodlouženého kotvení viz. výpis prvků</t>
  </si>
  <si>
    <t>-1950915760</t>
  </si>
  <si>
    <t>242</t>
  </si>
  <si>
    <t>767146R</t>
  </si>
  <si>
    <t>Z/43 - Demontáž a zpětná montáž panelu 700/700mm vč. prodloužení kotvení, kabelů, chráničky, tep. izolantu a povrchové úpravy viz. výpis prvků</t>
  </si>
  <si>
    <t>1955932419</t>
  </si>
  <si>
    <t>243</t>
  </si>
  <si>
    <t>767147R</t>
  </si>
  <si>
    <t>Z/44 - Povrchová úprava sloupu DN 200mm dl. 20m viz. výpis prvků</t>
  </si>
  <si>
    <t>-981612808</t>
  </si>
  <si>
    <t>244</t>
  </si>
  <si>
    <t>767148R</t>
  </si>
  <si>
    <t>Z/45 - Demontáž, repase a zpětná montáž chladící jednotky vč. napojéní a uvedení do chodu viz. výpis prvků</t>
  </si>
  <si>
    <t>-1207136211</t>
  </si>
  <si>
    <t>245</t>
  </si>
  <si>
    <t>767149R</t>
  </si>
  <si>
    <t>Z/46 - D+M větrací mřížky se sítí proti hmyzu DN 160 vč. prodloužení potrubí a povrchové úpravy viz. výpis prvků</t>
  </si>
  <si>
    <t>-1427781763</t>
  </si>
  <si>
    <t>246</t>
  </si>
  <si>
    <t>767150R</t>
  </si>
  <si>
    <t>Z/47 - D+M větrací mřížky se sítí proti hmyzu DN 180 vč. prodloužení potrubí a povrchové úpravy viz. výpis prvků</t>
  </si>
  <si>
    <t>-2039514101</t>
  </si>
  <si>
    <t>247</t>
  </si>
  <si>
    <t>767151R</t>
  </si>
  <si>
    <t>Z/48 - Demontáž, repase a zpětná montáž výlezu na střechu 1075/780mm vč. kotvení a povrchové úpravy viz. výpis prvků</t>
  </si>
  <si>
    <t>1402407243</t>
  </si>
  <si>
    <t>248</t>
  </si>
  <si>
    <t>767152R</t>
  </si>
  <si>
    <t>Z/49 - Demontáž, repase a zpětná montáž zábradlí u výlezu na střechu 3000mm vč. kotvení a povrchové úpravy viz. výpis prvků</t>
  </si>
  <si>
    <t>1655294710</t>
  </si>
  <si>
    <t>249</t>
  </si>
  <si>
    <t>767153R</t>
  </si>
  <si>
    <t>Z/50 - Demontáž a zpětná montáž antény vč. kotvení viz. výpis prvků</t>
  </si>
  <si>
    <t>2138282245</t>
  </si>
  <si>
    <t>250</t>
  </si>
  <si>
    <t>767154R</t>
  </si>
  <si>
    <t>Z/51 - Demontáž a zpětná montáž kabelů antény na střechách vč. kotvení viz. výpis prvků</t>
  </si>
  <si>
    <t>-1832289155</t>
  </si>
  <si>
    <t>251</t>
  </si>
  <si>
    <t>767155R</t>
  </si>
  <si>
    <t>Z/52 - Prodloužení potrubí stáv. odvětrávacích komínků DN 125+ nové větrací hlavice viz. výpis prvků</t>
  </si>
  <si>
    <t>307409210</t>
  </si>
  <si>
    <t>252</t>
  </si>
  <si>
    <t>767156R</t>
  </si>
  <si>
    <t>Z/53 - Demontáž, repase a zpětná montáž žebříku 2000mm vč. kotvení a povrchové úpravy viz. výpis prvků</t>
  </si>
  <si>
    <t>322655330</t>
  </si>
  <si>
    <t>253</t>
  </si>
  <si>
    <t>767157R</t>
  </si>
  <si>
    <t>Z/54 - Demontáž, repase a zpětná montáž mříže žlabu 2750/200mm vč. kotvení a povrchové úpravy viz. výpis prvků</t>
  </si>
  <si>
    <t>-1096115805</t>
  </si>
  <si>
    <t>254</t>
  </si>
  <si>
    <t>767158R</t>
  </si>
  <si>
    <t>Z/55 - Demontáž, repase a zpětná montáž mříže žlabu 600/600mm vč. kotvení a povrchové úpravy viz. výpis prvků</t>
  </si>
  <si>
    <t>-1705781494</t>
  </si>
  <si>
    <t>255</t>
  </si>
  <si>
    <t>767159R</t>
  </si>
  <si>
    <t>Z/56 - Demontáž, repase a zpětná montáž mříže žlabu 1800/450mm vč. kotvení a povrchové úpravy viz. výpis prvků</t>
  </si>
  <si>
    <t>-471411550</t>
  </si>
  <si>
    <t>256</t>
  </si>
  <si>
    <t>767160R</t>
  </si>
  <si>
    <t>Z/57 - D+M dvířek elektro 310/750mm vč. rámu, kotvení a povrchové úpravy viz. výpis prvků</t>
  </si>
  <si>
    <t>-69377655</t>
  </si>
  <si>
    <t>257</t>
  </si>
  <si>
    <t>767161814</t>
  </si>
  <si>
    <t>Demontáž zábradlí rovného nerozebíratelného hmotnosti 1m zábradlí přes 20 kg</t>
  </si>
  <si>
    <t>-192894911</t>
  </si>
  <si>
    <t>2,5*6</t>
  </si>
  <si>
    <t>258</t>
  </si>
  <si>
    <t>767810R</t>
  </si>
  <si>
    <t>Demontáž mřížek větracích do plochy 0,05m2</t>
  </si>
  <si>
    <t>-670947792</t>
  </si>
  <si>
    <t>"stávající Z/12+25+36 "</t>
  </si>
  <si>
    <t>193+1+1</t>
  </si>
  <si>
    <t>259</t>
  </si>
  <si>
    <t>767811R</t>
  </si>
  <si>
    <t>Demontáž mřížek větracích nad plochu 0,05m2</t>
  </si>
  <si>
    <t>-2118207942</t>
  </si>
  <si>
    <t>"stávající Z/13+14+22+30+31+32+37+44+45"</t>
  </si>
  <si>
    <t>1+2+1+1+2+2+2+14+22</t>
  </si>
  <si>
    <t>260</t>
  </si>
  <si>
    <t>767820R</t>
  </si>
  <si>
    <t>Demontáž ocelových dvířek</t>
  </si>
  <si>
    <t>-538128240</t>
  </si>
  <si>
    <t>"stávající Z/18+33+34+41"</t>
  </si>
  <si>
    <t>2+1+1+1</t>
  </si>
  <si>
    <t>771</t>
  </si>
  <si>
    <t>Podlahy z dlaždic</t>
  </si>
  <si>
    <t>261</t>
  </si>
  <si>
    <t>771271811</t>
  </si>
  <si>
    <t>Demontáž obkladů stupnic z dlaždic keramických kladených do malty š do 250 mm</t>
  </si>
  <si>
    <t>-1272059641</t>
  </si>
  <si>
    <t>4,05*3+3,15</t>
  </si>
  <si>
    <t>262</t>
  </si>
  <si>
    <t>771271812</t>
  </si>
  <si>
    <t>Demontáž obkladů stupnic z dlaždic keramických kladených do malty š do 350 mm</t>
  </si>
  <si>
    <t>-1359521309</t>
  </si>
  <si>
    <t>4,05*3+3,15*2</t>
  </si>
  <si>
    <t>263</t>
  </si>
  <si>
    <t>771271832</t>
  </si>
  <si>
    <t>Demontáž obkladů podstupnic z dlaždic keramických kladených do malty v do 250 mm</t>
  </si>
  <si>
    <t>271478632</t>
  </si>
  <si>
    <t>264</t>
  </si>
  <si>
    <t>771274123</t>
  </si>
  <si>
    <t>Montáž obkladů stupnic z dlaždic protiskluzných keramických flexibilní lepidlo š do 300 mm</t>
  </si>
  <si>
    <t>-1642206866</t>
  </si>
  <si>
    <t>265</t>
  </si>
  <si>
    <t>771274242</t>
  </si>
  <si>
    <t>Montáž obkladů podstupnic z dlaždic protiskluzných keramických flexibilní lepidlo v do 200 mm</t>
  </si>
  <si>
    <t>-843752630</t>
  </si>
  <si>
    <t>266</t>
  </si>
  <si>
    <t>771551810</t>
  </si>
  <si>
    <t>Demontáž podlah z dlaždic teracových kladených do malty</t>
  </si>
  <si>
    <t>907584187</t>
  </si>
  <si>
    <t>"teracové parapety"</t>
  </si>
  <si>
    <t>"viz. legenda bourání 01+02+12"</t>
  </si>
  <si>
    <t>0,45*0,9*16</t>
  </si>
  <si>
    <t>0,2*(1,2*27+2,1*89+1,5*6+1,2*42)</t>
  </si>
  <si>
    <t>0,2*(1,5*40+3*4+3,15*19)</t>
  </si>
  <si>
    <t>0,2*3*2</t>
  </si>
  <si>
    <t>(0,45+0,15)*0,9*14</t>
  </si>
  <si>
    <t>267</t>
  </si>
  <si>
    <t>771573810</t>
  </si>
  <si>
    <t>Demontáž podlah z dlaždic keramických lepených</t>
  </si>
  <si>
    <t>-1144580470</t>
  </si>
  <si>
    <t>3,15*0,9</t>
  </si>
  <si>
    <t>268</t>
  </si>
  <si>
    <t>771574131</t>
  </si>
  <si>
    <t>Montáž podlah keramických režných protiskluzných lepených flexibilním lepidlem do 50 ks/m2</t>
  </si>
  <si>
    <t>-1207487679</t>
  </si>
  <si>
    <t>269</t>
  </si>
  <si>
    <t>597614R</t>
  </si>
  <si>
    <t>dlaždice keramické mrazuvzdorné protiskluzné</t>
  </si>
  <si>
    <t>1579704661</t>
  </si>
  <si>
    <t>(18,45*0,3+18,5*0,17+2,835)*1,1</t>
  </si>
  <si>
    <t>270</t>
  </si>
  <si>
    <t>771591111</t>
  </si>
  <si>
    <t>Podlahy penetrace podkladu</t>
  </si>
  <si>
    <t>1157326262</t>
  </si>
  <si>
    <t>18,45*0,3+18,5*0,17+2,835</t>
  </si>
  <si>
    <t>271</t>
  </si>
  <si>
    <t>771990111</t>
  </si>
  <si>
    <t>Vyrovnání podkladu samonivelační stěrkou tl 4 mm pevnosti 15 Mpa</t>
  </si>
  <si>
    <t>1175083386</t>
  </si>
  <si>
    <t>272</t>
  </si>
  <si>
    <t>998771203</t>
  </si>
  <si>
    <t>Přesun hmot procentní pro podlahy z dlaždic v objektech v do 24 m</t>
  </si>
  <si>
    <t>-522998800</t>
  </si>
  <si>
    <t>776</t>
  </si>
  <si>
    <t>Podlahy povlakové</t>
  </si>
  <si>
    <t>273</t>
  </si>
  <si>
    <t>776111116</t>
  </si>
  <si>
    <t>Odstranění zbytků lepidla z podkladu povlakových podlah broušením</t>
  </si>
  <si>
    <t>2032582762</t>
  </si>
  <si>
    <t>"OS/12"</t>
  </si>
  <si>
    <t>2,75*2,25*6</t>
  </si>
  <si>
    <t>274</t>
  </si>
  <si>
    <t>776121321</t>
  </si>
  <si>
    <t>Vodou ředitelná penetrace savého podkladu povlakových podlah neředěná</t>
  </si>
  <si>
    <t>-1745093776</t>
  </si>
  <si>
    <t>275</t>
  </si>
  <si>
    <t>776141111</t>
  </si>
  <si>
    <t>Vyrovnání podkladu povlakových podlah stěrkou pevnosti 20 MPa tl 3 mm</t>
  </si>
  <si>
    <t>1772378131</t>
  </si>
  <si>
    <t>276</t>
  </si>
  <si>
    <t>776201811</t>
  </si>
  <si>
    <t>Demontáž lepených povlakových podlah bez podložky ručně</t>
  </si>
  <si>
    <t>-231302121</t>
  </si>
  <si>
    <t>277</t>
  </si>
  <si>
    <t>776901</t>
  </si>
  <si>
    <t>D+M pvc vč. soklu</t>
  </si>
  <si>
    <t>-1728362482</t>
  </si>
  <si>
    <t>"OS/13"</t>
  </si>
  <si>
    <t>6,6*6</t>
  </si>
  <si>
    <t>278</t>
  </si>
  <si>
    <t>998776203</t>
  </si>
  <si>
    <t>Přesun hmot procentní pro podlahy povlakové v objektech v do 24 m</t>
  </si>
  <si>
    <t>1135030362</t>
  </si>
  <si>
    <t>781</t>
  </si>
  <si>
    <t>Dokončovací práce - obklady</t>
  </si>
  <si>
    <t>279</t>
  </si>
  <si>
    <t>781901R</t>
  </si>
  <si>
    <t>OS/16 - D+M obkladu z pásků</t>
  </si>
  <si>
    <t>427661007</t>
  </si>
  <si>
    <t>783</t>
  </si>
  <si>
    <t>Dokončovací práce - nátěry</t>
  </si>
  <si>
    <t>280</t>
  </si>
  <si>
    <t>783826615</t>
  </si>
  <si>
    <t>Hydrofobizační transparentní silikonový nátěr omítek stupně členitosti 1 a 2</t>
  </si>
  <si>
    <t>-567367167</t>
  </si>
  <si>
    <t>"sokl"</t>
  </si>
  <si>
    <t>0,477+3,641+177,083-62,687</t>
  </si>
  <si>
    <t>"sokl ostění"</t>
  </si>
  <si>
    <t>0,18*(0,5*8+0,3*8+0,365*4+0,1*19+0,2*8)</t>
  </si>
  <si>
    <t>0,18*(0,15*32+0,7+0,35*2)</t>
  </si>
  <si>
    <t>784</t>
  </si>
  <si>
    <t>Dokončovací práce - malby a tapety</t>
  </si>
  <si>
    <t>281</t>
  </si>
  <si>
    <t>784211121</t>
  </si>
  <si>
    <t>Dvojnásobné bílé malby ze směsí za mokra středně otěruvzdorných v místnostech výšky do 3,80 m</t>
  </si>
  <si>
    <t>11266122</t>
  </si>
  <si>
    <t>"stěny s výměnou výplní"</t>
  </si>
  <si>
    <t>2,95*(6,25+10+8,6+2,6+3,7+2,25+2,55*2)</t>
  </si>
  <si>
    <t>2,95*(11,85+9,5+7+3,4+4+2,4+4+3,5)</t>
  </si>
  <si>
    <t>2,95*(3+7,4)</t>
  </si>
  <si>
    <t>2,8*(10,8+3,5+5,3+1,6+1,85+5,3+3,6)</t>
  </si>
  <si>
    <t>2,8*(5,6+2,7+3+18,93+10,7*3)</t>
  </si>
  <si>
    <t>2,8*(5,5*2+10,8+3,4+2+3,1+1,7+1,9+5,3)</t>
  </si>
  <si>
    <t>2,8*(3,5+2,4+3,5*9)</t>
  </si>
  <si>
    <t>-2,1*2,55+(2,55+2,1+2,55)*0,225</t>
  </si>
  <si>
    <t>-2,25*2,4+(2,4+2,25+2,4)*0,225</t>
  </si>
  <si>
    <t>-3*1,6*2+(1,6+3+1,6)*0,225*2</t>
  </si>
  <si>
    <t>2,95*(2,8*2+10,2+6,3*2+3,15)</t>
  </si>
  <si>
    <t>-2,65*3,16+(3,16+2,65+3,16)*0,225</t>
  </si>
  <si>
    <t>-3,15*1,85*7+(1,85+3,15+1,85)*0,225*7</t>
  </si>
  <si>
    <t>-3,15*2,45*10+(2,45+3,15+2,45)*0,225*10</t>
  </si>
  <si>
    <t>2,95*(6,8+5+2,6*2+2,3+10,6+4+2,4+3,4)</t>
  </si>
  <si>
    <t>2,95*(4,1+10,5+1,9+5,2+10,7+3,5+5+9,3)</t>
  </si>
  <si>
    <t>2,95*(5,4+7,3)</t>
  </si>
  <si>
    <t>2,8*(1,3+1,4+3+6+3,6+3,5*6+7,1*2+5,4*2)</t>
  </si>
  <si>
    <t>"zrušené balkony mimo patra pod střechou"</t>
  </si>
  <si>
    <t>2,8*(3,875+2,4)*2*5+6,6*5</t>
  </si>
  <si>
    <t>"SDK obklady"</t>
  </si>
  <si>
    <t>31,239</t>
  </si>
  <si>
    <t>"místnost pod S1b"</t>
  </si>
  <si>
    <t>5*(11,25+12)*2</t>
  </si>
  <si>
    <t>135,6</t>
  </si>
  <si>
    <t>"místnosti pod S3b"</t>
  </si>
  <si>
    <t>2,8*(2,45*5+10,7+2,9+4+17,4)*2</t>
  </si>
  <si>
    <t>2,8*(10,8+5,5+3,5+1,7+3,6*3+1,1+2,1+3,1)*2</t>
  </si>
  <si>
    <t>2,8*(5,2+3,5+3,6*2+24,5+1,8+3,6*10+3,6+3,5*9)*2</t>
  </si>
  <si>
    <t>2,8*(2,4*3+3,9+13,9+2,7+4*2+5,6+11,7)*2</t>
  </si>
  <si>
    <t>0,8*(1,7+2,3+1,7+3,6+1,9+0,9*2+2,1+1,4*2)*2</t>
  </si>
  <si>
    <t>0,8*(1,5*2+1,4+2,1)*2</t>
  </si>
  <si>
    <t>35,39+6,61+21,32+45,54+6,69+19,8+19,52*8</t>
  </si>
  <si>
    <t>20,07+58,99+12,25+3,78+1,96+7,37+10,92</t>
  </si>
  <si>
    <t>5,86+6,93+4,27+18,64+12,51+26,12+67,14+7,11</t>
  </si>
  <si>
    <t>"místnosti pod S4b"</t>
  </si>
  <si>
    <t>2,8*(4,5*8+6,9+3,5*3+3,3*2+1,8+7+18,5+0,45*4-2,4)*2</t>
  </si>
  <si>
    <t>0,8*(2+1,1+0,9+1,5*3)*2</t>
  </si>
  <si>
    <t>25,5+27,1+7,9+15,5+31,7+16+15,9+14,8+15,2+3,1+3</t>
  </si>
  <si>
    <t>2,4*3,8*2</t>
  </si>
  <si>
    <t>"místnosti pod S5b"</t>
  </si>
  <si>
    <t>2,8*(5,9*2+5,4)*2</t>
  </si>
  <si>
    <t>31,7*2</t>
  </si>
  <si>
    <t>786</t>
  </si>
  <si>
    <t>Dokončovací práce - čalounické úpravy</t>
  </si>
  <si>
    <t>282</t>
  </si>
  <si>
    <t>786101</t>
  </si>
  <si>
    <t>V/01 - D+M vnitřní žaluzie 1500/1600mm viz. výpis prvků</t>
  </si>
  <si>
    <t>-1886164490</t>
  </si>
  <si>
    <t>283</t>
  </si>
  <si>
    <t>786102</t>
  </si>
  <si>
    <t>V/02 - D+M vnitřní žaluzie 3150/1850mm viz. výpis prvků</t>
  </si>
  <si>
    <t>890618719</t>
  </si>
  <si>
    <t>284</t>
  </si>
  <si>
    <t>786103</t>
  </si>
  <si>
    <t>V/03 - D+M vnitřní žaluzie 1450/1850mm viz. výpis prvků</t>
  </si>
  <si>
    <t>1731868859</t>
  </si>
  <si>
    <t>285</t>
  </si>
  <si>
    <t>786104</t>
  </si>
  <si>
    <t>V/04 - D+M vnitřní žaluzie 3150/2450mm viz. výpis prvků</t>
  </si>
  <si>
    <t>85156806</t>
  </si>
  <si>
    <t>286</t>
  </si>
  <si>
    <t>786105</t>
  </si>
  <si>
    <t>V/05 - D+M vnitřní žaluzie 1200/1200mm viz. výpis prvků</t>
  </si>
  <si>
    <t>-1163510590</t>
  </si>
  <si>
    <t>287</t>
  </si>
  <si>
    <t>786106</t>
  </si>
  <si>
    <t>V/06 - D+M vnitřní žaluzie 2100/1600mm viz. výpis prvků</t>
  </si>
  <si>
    <t>1692742385</t>
  </si>
  <si>
    <t>288</t>
  </si>
  <si>
    <t>786107</t>
  </si>
  <si>
    <t>V/07 - D+M vnitřní žaluzie 1200/1600mm viz. výpis prvků</t>
  </si>
  <si>
    <t>1321556250</t>
  </si>
  <si>
    <t>289</t>
  </si>
  <si>
    <t>786108</t>
  </si>
  <si>
    <t>V/08 - D+M vnitřní žaluzie 3000/1600mm viz. výpis prvků</t>
  </si>
  <si>
    <t>-1791559168</t>
  </si>
  <si>
    <t>290</t>
  </si>
  <si>
    <t>786109</t>
  </si>
  <si>
    <t>V/09 - D+M vnitřní žaluzie 2100/1100mm viz. výpis prvků</t>
  </si>
  <si>
    <t>2010047226</t>
  </si>
  <si>
    <t>291</t>
  </si>
  <si>
    <t>786110</t>
  </si>
  <si>
    <t>V/10 - D+M vnitřní žaluzie 2100/1200mm viz. výpis prvků</t>
  </si>
  <si>
    <t>-920686970</t>
  </si>
  <si>
    <t>292</t>
  </si>
  <si>
    <t>786111</t>
  </si>
  <si>
    <t>V/11 - D+M vnitřní žaluzie 1500/1450mm viz. výpis prvků</t>
  </si>
  <si>
    <t>1219656175</t>
  </si>
  <si>
    <t>012 - Elektroinstalace</t>
  </si>
  <si>
    <t>M - Práce a dodávky M</t>
  </si>
  <si>
    <t xml:space="preserve">    21-M - Elektromontáže</t>
  </si>
  <si>
    <t>Práce a dodávky M</t>
  </si>
  <si>
    <t>21-M</t>
  </si>
  <si>
    <t>Elektromontáže</t>
  </si>
  <si>
    <t>210901</t>
  </si>
  <si>
    <t>1463550851</t>
  </si>
  <si>
    <t>013 - Vzduchotechnika</t>
  </si>
  <si>
    <t xml:space="preserve">    24-M - Montáže vzduchotechnických zařízení</t>
  </si>
  <si>
    <t>24-M</t>
  </si>
  <si>
    <t>Montáže vzduchotechnických zařízení</t>
  </si>
  <si>
    <t>240901</t>
  </si>
  <si>
    <t>-1557229307</t>
  </si>
  <si>
    <t>014 - Příprava území</t>
  </si>
  <si>
    <t>112151111</t>
  </si>
  <si>
    <t>Směrové kácení stromů s rozřezáním a odvětvením D kmene do 200 mm</t>
  </si>
  <si>
    <t>1721265347</t>
  </si>
  <si>
    <t>112151112</t>
  </si>
  <si>
    <t>Směrové kácení stromů s rozřezáním a odvětvením D kmene do 300 mm</t>
  </si>
  <si>
    <t>1527115045</t>
  </si>
  <si>
    <t>112151113</t>
  </si>
  <si>
    <t>Směrové kácení stromů s rozřezáním a odvětvením D kmene do 400 mm</t>
  </si>
  <si>
    <t>-1265174185</t>
  </si>
  <si>
    <t>112201111</t>
  </si>
  <si>
    <t>Odstranění pařezů D do 0,2 m v rovině a svahu 1:5 s odklizením do 20 m a zasypáním jámy</t>
  </si>
  <si>
    <t>2095573832</t>
  </si>
  <si>
    <t>112201112</t>
  </si>
  <si>
    <t>Odstranění pařezů D do 0,3 m v rovině a svahu 1:5 s odklizením do 20 m a zasypáním jámy</t>
  </si>
  <si>
    <t>2022325220</t>
  </si>
  <si>
    <t>112201113</t>
  </si>
  <si>
    <t>Odstranění pařezů D do 0,4 m v rovině a svahu 1:5 s odklizením do 20 m a zasypáním jámy</t>
  </si>
  <si>
    <t>402058911</t>
  </si>
  <si>
    <t>162301405</t>
  </si>
  <si>
    <t>Vodorovné přemístění větví stromů jehličnatých do 5 km D kmene do 300 mm</t>
  </si>
  <si>
    <t>664396017</t>
  </si>
  <si>
    <t>162301406</t>
  </si>
  <si>
    <t>Vodorovné přemístění větví stromů jehličnatých do 5 km D kmene do 500 mm</t>
  </si>
  <si>
    <t>938426061</t>
  </si>
  <si>
    <t>162301411</t>
  </si>
  <si>
    <t>Vodorovné přemístění kmenů stromů listnatých do 5 km D kmene do 300 mm</t>
  </si>
  <si>
    <t>-515015750</t>
  </si>
  <si>
    <t>162301412</t>
  </si>
  <si>
    <t>Vodorovné přemístění kmenů stromů listnatých do 5 km D kmene do 500 mm</t>
  </si>
  <si>
    <t>249073824</t>
  </si>
  <si>
    <t>162301421</t>
  </si>
  <si>
    <t>Vodorovné přemístění pařezů do 5 km D do 300 mm</t>
  </si>
  <si>
    <t>1529043268</t>
  </si>
  <si>
    <t>162301422</t>
  </si>
  <si>
    <t>Vodorovné přemístění pařezů do 5 km D do 500 mm</t>
  </si>
  <si>
    <t>1958501262</t>
  </si>
  <si>
    <t>162301905</t>
  </si>
  <si>
    <t>Příplatek k vodorovnému přemístění větví stromů jehličnatých D kmene do 300 mm ZKD 5 km</t>
  </si>
  <si>
    <t>1680674757</t>
  </si>
  <si>
    <t>15*3</t>
  </si>
  <si>
    <t>162301906</t>
  </si>
  <si>
    <t>Příplatek k vodorovnému přemístění větví stromů jehličnatých D kmene do 500 mm ZKD 5 km</t>
  </si>
  <si>
    <t>789684121</t>
  </si>
  <si>
    <t>1*3</t>
  </si>
  <si>
    <t>162301915</t>
  </si>
  <si>
    <t>Příplatek k vodorovnému přemístění kmenů stromů jehličnatých D kmene do 300 mm ZKD 5 km</t>
  </si>
  <si>
    <t>-541873813</t>
  </si>
  <si>
    <t>162301916</t>
  </si>
  <si>
    <t>Příplatek k vodorovnému přemístění kmenů stromů jehličnatých D kmene do 500 mm ZKD 5 km</t>
  </si>
  <si>
    <t>1174604495</t>
  </si>
  <si>
    <t>162301921</t>
  </si>
  <si>
    <t>Příplatek k vodorovnému přemístění pařezů D 300 mm ZKD 5 km</t>
  </si>
  <si>
    <t>1150693534</t>
  </si>
  <si>
    <t>162301922</t>
  </si>
  <si>
    <t>Příplatek k vodorovnému přemístění pařezů D 500 mm ZKD 5 km</t>
  </si>
  <si>
    <t>283745713</t>
  </si>
  <si>
    <t>199901R</t>
  </si>
  <si>
    <t>Poplatek za skládku</t>
  </si>
  <si>
    <t>-1201572701</t>
  </si>
  <si>
    <t>"množství bude upřesněno dle skutečnosti"</t>
  </si>
  <si>
    <t>3,14*0,075*0,075*7*0,7*2*3</t>
  </si>
  <si>
    <t>3,14*0,1*0,1*8,5*0,7*2*6</t>
  </si>
  <si>
    <t>3,14*0,125*0,125*10*0,7*2*3</t>
  </si>
  <si>
    <t>3,14*0,15*0,15*11,5*0,7*2*3</t>
  </si>
  <si>
    <t>3,14*0,175*0,175*13*0,7*2</t>
  </si>
  <si>
    <t>02 - SO 02 Jídelna</t>
  </si>
  <si>
    <t>021 - Architektonicko-stavební řešení</t>
  </si>
  <si>
    <t xml:space="preserve">    2 - Zakládání</t>
  </si>
  <si>
    <t xml:space="preserve">    4 - Vodorovné konstrukce</t>
  </si>
  <si>
    <t>613489194</t>
  </si>
  <si>
    <t>"odkaz 07"</t>
  </si>
  <si>
    <t>1,5*11+1,8*4,5</t>
  </si>
  <si>
    <t>1,75*1,2</t>
  </si>
  <si>
    <t>-1370857437</t>
  </si>
  <si>
    <t>1,5*10,1+1,8*3,6</t>
  </si>
  <si>
    <t>"odkaz 08"</t>
  </si>
  <si>
    <t>1,8*6,85-0,18*1,48-0,44*0,9-0,44*3,1</t>
  </si>
  <si>
    <t>0,6*(2,8+2,65+9,95+9+10,25+6,7)</t>
  </si>
  <si>
    <t>1,05*4,95-0,48*0,62-0,27*3,33</t>
  </si>
  <si>
    <t>0,6*(2,875+14,9)</t>
  </si>
  <si>
    <t>-1675188451</t>
  </si>
  <si>
    <t>113107132</t>
  </si>
  <si>
    <t>Odstranění podkladu pl do 50 m2 z betonu prostého tl 300 mm</t>
  </si>
  <si>
    <t>198019863</t>
  </si>
  <si>
    <t>"odkaz 07 - schody"</t>
  </si>
  <si>
    <t>1,5*0,9</t>
  </si>
  <si>
    <t>1,8*0,3*3</t>
  </si>
  <si>
    <t>-1560719950</t>
  </si>
  <si>
    <t>315563780</t>
  </si>
  <si>
    <t>0,07*(1,8*6,85-0,18*1,48-0,44*0,9-0,44*3,1)</t>
  </si>
  <si>
    <t>0,07*0,6*1,1</t>
  </si>
  <si>
    <t>(0,1+0,15)/2*0,6*1,7</t>
  </si>
  <si>
    <t>0,07/2*0,6*(2,65+9,95+9+10,25)</t>
  </si>
  <si>
    <t>0,07*0,6*6,7</t>
  </si>
  <si>
    <t>0,07/2*0,6*14,9</t>
  </si>
  <si>
    <t>0,18/2*0,6*0,9</t>
  </si>
  <si>
    <t>"rozšíření výkopu pro okapový chodník š. 50cm"</t>
  </si>
  <si>
    <t>0,08*0,25*(2,8+2,65+9,95+9+10,25+6,7)</t>
  </si>
  <si>
    <t>0,08*0,25*(2,875+14,9)</t>
  </si>
  <si>
    <t>"výkop pro obrubník"</t>
  </si>
  <si>
    <t>0,3*0,3*(11+9,15+14,9+6,8+8+0,37)</t>
  </si>
  <si>
    <t>0,3*0,3*(1+7,4+10,3+9+10,1+3,3+2,7+1,1)</t>
  </si>
  <si>
    <t>132212201</t>
  </si>
  <si>
    <t>Hloubení rýh š přes 600 do 2000 mm ručním nebo pneum nářadím v soudržných horninách tř. 3</t>
  </si>
  <si>
    <t>1622602752</t>
  </si>
  <si>
    <t>0,1*(1,5*10,1+1,8*4,5)</t>
  </si>
  <si>
    <t>0,1*1,75*1,2</t>
  </si>
  <si>
    <t>-1706711727</t>
  </si>
  <si>
    <t>11,951+2,535-2,14</t>
  </si>
  <si>
    <t>801538593</t>
  </si>
  <si>
    <t>12,346*10 'Přepočtené koeficientem množství</t>
  </si>
  <si>
    <t>-1539742770</t>
  </si>
  <si>
    <t>12,346*1,7</t>
  </si>
  <si>
    <t>248129157</t>
  </si>
  <si>
    <t>"nový chodník"</t>
  </si>
  <si>
    <t>"nový betonový chodník"</t>
  </si>
  <si>
    <t>0,5*(2,8+2,65+9,95+9+10,25+6,7)</t>
  </si>
  <si>
    <t>0,5*(2,875+14,9)</t>
  </si>
  <si>
    <t>Zakládání</t>
  </si>
  <si>
    <t>274313711</t>
  </si>
  <si>
    <t>Základové pásy z betonu tř. C 20/25</t>
  </si>
  <si>
    <t>650737872</t>
  </si>
  <si>
    <t>"obnova plotu"</t>
  </si>
  <si>
    <t>0,3*0,5*0,8*2</t>
  </si>
  <si>
    <t>311272R</t>
  </si>
  <si>
    <t xml:space="preserve">Pilíře z pórobetonových tvárnic </t>
  </si>
  <si>
    <t>-943975269</t>
  </si>
  <si>
    <t>"1PP"</t>
  </si>
  <si>
    <t>0,3*0,6*1,25*6</t>
  </si>
  <si>
    <t>0,3*0,25*1,25</t>
  </si>
  <si>
    <t>"1NP"</t>
  </si>
  <si>
    <t>0,3*0,6*2,12*7</t>
  </si>
  <si>
    <t>0,3*0,25*2,12</t>
  </si>
  <si>
    <t>"2NP"</t>
  </si>
  <si>
    <t>0,3*0,6*1,85*7</t>
  </si>
  <si>
    <t>311311951</t>
  </si>
  <si>
    <t>Nosná zeď z betonu prostého tř. C 20/25</t>
  </si>
  <si>
    <t>-2000393146</t>
  </si>
  <si>
    <t>0,3*0,5*0,5*2</t>
  </si>
  <si>
    <t>311351105</t>
  </si>
  <si>
    <t>Zřízení oboustranného bednění zdí nosných</t>
  </si>
  <si>
    <t>628026993</t>
  </si>
  <si>
    <t>0,5*0,5*2*2</t>
  </si>
  <si>
    <t>311351106</t>
  </si>
  <si>
    <t>Odstranění oboustranného bednění zdí nosných</t>
  </si>
  <si>
    <t>-1278245773</t>
  </si>
  <si>
    <t>Vodorovné konstrukce</t>
  </si>
  <si>
    <t>430321515</t>
  </si>
  <si>
    <t>Schodišťová konstrukce a rampa ze ŽB tř. C 20/25</t>
  </si>
  <si>
    <t>-1711299861</t>
  </si>
  <si>
    <t>"nová dlažba"</t>
  </si>
  <si>
    <t>1,5*(0,9*0,25+0,3*0,15/2*3)</t>
  </si>
  <si>
    <t>1,8*0,3*0,15*3</t>
  </si>
  <si>
    <t>434351141</t>
  </si>
  <si>
    <t>Zřízení bednění stupňů přímočarých schodišť</t>
  </si>
  <si>
    <t>1204553945</t>
  </si>
  <si>
    <t>1,5*0,15*3+0,9*0,3</t>
  </si>
  <si>
    <t>1,8*0,15*3+0,3*0,15*3</t>
  </si>
  <si>
    <t>434351142</t>
  </si>
  <si>
    <t>Odstranění bednění stupňů přímočarých schodišť</t>
  </si>
  <si>
    <t>-802433714</t>
  </si>
  <si>
    <t>-1091285380</t>
  </si>
  <si>
    <t>"nový okapový chodník"</t>
  </si>
  <si>
    <t>0,5*2,875</t>
  </si>
  <si>
    <t>564851115</t>
  </si>
  <si>
    <t>Podklad ze štěrkodrtě ŠD tl 190 mm</t>
  </si>
  <si>
    <t>-1456534089</t>
  </si>
  <si>
    <t>0,5*(2,65+9,95+9+10,25)</t>
  </si>
  <si>
    <t>0,5*14</t>
  </si>
  <si>
    <t>564861113</t>
  </si>
  <si>
    <t>Podklad ze štěrkodrtě ŠD tl 220 mm</t>
  </si>
  <si>
    <t>184909087</t>
  </si>
  <si>
    <t>0,5*1,1</t>
  </si>
  <si>
    <t>0,5*6,7</t>
  </si>
  <si>
    <t>564871115</t>
  </si>
  <si>
    <t>Podklad ze štěrkodrtě ŠD tl. 290 mm</t>
  </si>
  <si>
    <t>-766512167</t>
  </si>
  <si>
    <t>0,5*1,7</t>
  </si>
  <si>
    <t>564871116</t>
  </si>
  <si>
    <t>Podklad ze štěrkodrtě ŠD tl. 300 mm</t>
  </si>
  <si>
    <t>81596993</t>
  </si>
  <si>
    <t>0,5*0,9</t>
  </si>
  <si>
    <t>736685869</t>
  </si>
  <si>
    <t>"u obrubníků"</t>
  </si>
  <si>
    <t>0,15*0,15*(11+9,15+14,9+6,8+8+0,37)</t>
  </si>
  <si>
    <t>0,15*0,15*(1+7,4+10,3+9+10,1+3,3+2,7+1,1)</t>
  </si>
  <si>
    <t>596811120</t>
  </si>
  <si>
    <t>Kladení betonové dlažby komunikací pro pěší do lože z kameniva vel do 0,09 m2 plochy do 50 m2</t>
  </si>
  <si>
    <t>350954756</t>
  </si>
  <si>
    <t>-913461121</t>
  </si>
  <si>
    <t>1124224486</t>
  </si>
  <si>
    <t>43,868*1,05 'Přepočtené koeficientem množství</t>
  </si>
  <si>
    <t>596841120</t>
  </si>
  <si>
    <t>Kladení betonové dlažby komunikací pro pěší do lože z cement malty vel do 0,09 m2 plochy do 50 m2</t>
  </si>
  <si>
    <t>2122690266</t>
  </si>
  <si>
    <t>"nová dlažba - schody"</t>
  </si>
  <si>
    <t>1,5*0,9+1,8*0,3*3</t>
  </si>
  <si>
    <t>592457000</t>
  </si>
  <si>
    <t>dlažba betonová plošná hladká Standard 30x30x4,5 cm šedá</t>
  </si>
  <si>
    <t>-825790929</t>
  </si>
  <si>
    <t>(23,73+2,97)*1,05</t>
  </si>
  <si>
    <t>OS/04 - Vysprávení betonových konstrukcíhrubou a jemnou maltou na vysprávky betonu - 2x anglický dvorek + schody viz. výpis prvků</t>
  </si>
  <si>
    <t>-1404665095</t>
  </si>
  <si>
    <t>(1,2+1,95)*2*0,875+(1,2+2,3+1,2)*(0,15+0,18)</t>
  </si>
  <si>
    <t>(0,65+2,4)*2*1,4+(0,65+2,7+0,65)*(0,15+0,18)</t>
  </si>
  <si>
    <t>(1,5+2)*1,1+1,6*1,1/2+(1,5+3,85)*0,25</t>
  </si>
  <si>
    <t>550391151</t>
  </si>
  <si>
    <t>206,407</t>
  </si>
  <si>
    <t>600904R</t>
  </si>
  <si>
    <t>Očištění a vyspravení nerovností montážní spáry pro osazení výplní</t>
  </si>
  <si>
    <t>1852749201</t>
  </si>
  <si>
    <t>"viz. okenní lišty"</t>
  </si>
  <si>
    <t>571,555*0,1</t>
  </si>
  <si>
    <t>1052884006</t>
  </si>
  <si>
    <t>571,555*0,3</t>
  </si>
  <si>
    <t>612325223</t>
  </si>
  <si>
    <t>Vápenocementová štuková omítka malých ploch do 1,0 m2 na stěnách</t>
  </si>
  <si>
    <t>1521396692</t>
  </si>
  <si>
    <t>"nové pilíře"</t>
  </si>
  <si>
    <t>6+1</t>
  </si>
  <si>
    <t>-1806125131</t>
  </si>
  <si>
    <t>7+7</t>
  </si>
  <si>
    <t>-374263502</t>
  </si>
  <si>
    <t>(2,5+1,85+2,5)*0,3</t>
  </si>
  <si>
    <t>(2,1+1,05+2,1)*0,3</t>
  </si>
  <si>
    <t>(2,1+0,95+2,1)*0,3</t>
  </si>
  <si>
    <t>(2,5+1,9+2,5)*0,3</t>
  </si>
  <si>
    <t>(2,5+0,925+2,5)*0,3</t>
  </si>
  <si>
    <t>(1,7+5,4+1,7)*0,3</t>
  </si>
  <si>
    <t>(1,25+2,4+1,25)*15*0,3</t>
  </si>
  <si>
    <t>(1,07+2,335+1,07)*0,3</t>
  </si>
  <si>
    <t>(1,25+1,025+1,25)*0,3</t>
  </si>
  <si>
    <t>(1,25+1,125+1,25)*0,3</t>
  </si>
  <si>
    <t>(1,25+1,15+1,25)*0,3</t>
  </si>
  <si>
    <t>(1,25+2,1+1,25)*0,3</t>
  </si>
  <si>
    <t>(2,75+2,25+2,75)*0,3</t>
  </si>
  <si>
    <t>(2,12+2,4+2,12)*17*0,3</t>
  </si>
  <si>
    <t>(2,12+1,075+2,12)*2*0,3</t>
  </si>
  <si>
    <t>(1,82+2,4+1,82)*2*0,3</t>
  </si>
  <si>
    <t>(1,82+2,1+1,82)*2*0,3</t>
  </si>
  <si>
    <t>(1,85+2,4+1,85)*18*0,3</t>
  </si>
  <si>
    <t>(1,55+2,4+1,55)*2*0,3</t>
  </si>
  <si>
    <t>(1,55+2,1+1,55)*2*0,3</t>
  </si>
  <si>
    <t>621131121</t>
  </si>
  <si>
    <t>Penetrace akrylát-silikon vnějších podhledů nanášená ručně</t>
  </si>
  <si>
    <t>1359872889</t>
  </si>
  <si>
    <t>3,6+16,256</t>
  </si>
  <si>
    <t>621221011</t>
  </si>
  <si>
    <t>Montáž kontaktního zateplení vnějších podhledů z minerální vlny s podélnou orientací tl do 80 mm</t>
  </si>
  <si>
    <t>81361911</t>
  </si>
  <si>
    <t>"tl. 50mm"</t>
  </si>
  <si>
    <t>"pohled od západu"</t>
  </si>
  <si>
    <t>0,6*3*2</t>
  </si>
  <si>
    <t>621221041</t>
  </si>
  <si>
    <t>Montáž kontaktního zateplení vnějších podhledů z minerální vlny s podélnou orientací tl přes 160 mm</t>
  </si>
  <si>
    <t>-1976092013</t>
  </si>
  <si>
    <t>"tl. 180mm"</t>
  </si>
  <si>
    <t>5,2*2,1-0,5*2</t>
  </si>
  <si>
    <t>"pohled od jihu"</t>
  </si>
  <si>
    <t>1,1*0,72</t>
  </si>
  <si>
    <t>"pohled od severu - stříška"</t>
  </si>
  <si>
    <t>3,96*1,4</t>
  </si>
  <si>
    <t>621531021</t>
  </si>
  <si>
    <t>Tenkovrstvá silikonová zrnitá omítka tl. 2,0 mm včetně penetrace vnějších podhledů</t>
  </si>
  <si>
    <t>444895516</t>
  </si>
  <si>
    <t>5,2*2,1+0,6*2*2</t>
  </si>
  <si>
    <t>0,9*1,1</t>
  </si>
  <si>
    <t>"pohled od severu"</t>
  </si>
  <si>
    <t>1349611618</t>
  </si>
  <si>
    <t>2,895+46,574+725,846</t>
  </si>
  <si>
    <t>4,6+3,132+29,866</t>
  </si>
  <si>
    <t>"rampa"</t>
  </si>
  <si>
    <t>6*1</t>
  </si>
  <si>
    <t>"vstup do 1PP - nezateplované stěny"</t>
  </si>
  <si>
    <t>1,26*(2,7+1,5)</t>
  </si>
  <si>
    <t>1598708507</t>
  </si>
  <si>
    <t>0,3*0,2*280</t>
  </si>
  <si>
    <t>6222110R</t>
  </si>
  <si>
    <t xml:space="preserve">Montáž kontaktního zateplení vnějších stěn z polystyrénových desek tl do 80 mm - ETICS s certifikátem ETA </t>
  </si>
  <si>
    <t>273254130</t>
  </si>
  <si>
    <t>0,3*0,5*4</t>
  </si>
  <si>
    <t>0,3*0,9</t>
  </si>
  <si>
    <t>"EPS tl. 50mm"</t>
  </si>
  <si>
    <t>2,25*0,9</t>
  </si>
  <si>
    <t>283759330</t>
  </si>
  <si>
    <t>deska fasádní polystyrénová EPS 70 F 1000 x 500 x 50 mm</t>
  </si>
  <si>
    <t>-159753585</t>
  </si>
  <si>
    <t>2,025*1,02</t>
  </si>
  <si>
    <t>62221101R</t>
  </si>
  <si>
    <t xml:space="preserve">Montáž kontaktního zateplení vnějších stěn z polystyrénových desek tl do 160 mm - ETICS s certifikátem ETA </t>
  </si>
  <si>
    <t>1660076058</t>
  </si>
  <si>
    <t>0,33*(0,9+0,3*2)+0,33*(3,6+0,09*2)</t>
  </si>
  <si>
    <t>0,68*2,04*7</t>
  </si>
  <si>
    <t>0,68*1,77*7</t>
  </si>
  <si>
    <t>"pohled od východu"</t>
  </si>
  <si>
    <t>0,68*2,04*8</t>
  </si>
  <si>
    <t>0,68*1,77*8</t>
  </si>
  <si>
    <t>0,93*1,74*2</t>
  </si>
  <si>
    <t>0,93*1,47*2</t>
  </si>
  <si>
    <t>335661447</t>
  </si>
  <si>
    <t>44,832*1,02</t>
  </si>
  <si>
    <t>6222112R</t>
  </si>
  <si>
    <t xml:space="preserve">Montáž kontaktního zateplení vnějších stěn z polystyrénových desek tl do 200 mm - ETICS s certifikátem ETA </t>
  </si>
  <si>
    <t>2054524852</t>
  </si>
  <si>
    <t>5,8+4+2,7+2,7</t>
  </si>
  <si>
    <t>0,3*(6,6-5,14*2+2,3*2+5,2*2-1,77-0,97)</t>
  </si>
  <si>
    <t>1,55+0,42+5,6</t>
  </si>
  <si>
    <t>0,3*(1,755-1,07+0,9+0,21)</t>
  </si>
  <si>
    <t>5,9+0,65+5,6+5,7</t>
  </si>
  <si>
    <t>1,6+0,2+0,1+8,3</t>
  </si>
  <si>
    <t>53,9</t>
  </si>
  <si>
    <t>-5,4*1,7+(5,4+1,62)*2*0,04</t>
  </si>
  <si>
    <t>-2,4*1,25*5+(2,4+1,17)*2*0,04*5-(0,9*2+0,33)*0,04</t>
  </si>
  <si>
    <t>-1,025*1,25+(1,025+1,17)*2*0,04</t>
  </si>
  <si>
    <t>-1,125*1,25+(1,125+1,17)*2*0,04</t>
  </si>
  <si>
    <t>1,55*(2,3+0,075+5,2+2,3)</t>
  </si>
  <si>
    <t>-1,77*1,3-0,97*0,9</t>
  </si>
  <si>
    <t>-2,335*1,07+(2,335*2+0,99)*0,04</t>
  </si>
  <si>
    <t>244,8</t>
  </si>
  <si>
    <t>-23,4*2,12+(23,4+2,04)*2*0,04</t>
  </si>
  <si>
    <t>-23,4*1,85+(23,4+1,77)*2*0,04</t>
  </si>
  <si>
    <t>21,5</t>
  </si>
  <si>
    <t>1,15*0,04</t>
  </si>
  <si>
    <t>2,25*(0,9+1,07)-0,86*1,74</t>
  </si>
  <si>
    <t>148,6</t>
  </si>
  <si>
    <t>-2,25*2,75+(2,25+2,67)*2*0,04</t>
  </si>
  <si>
    <t>-2,4*1,82+(2,4+1,74)*2*0,04</t>
  </si>
  <si>
    <t>-2,4*1,55+(2,4+1,43)*2*0,04</t>
  </si>
  <si>
    <t>52,4</t>
  </si>
  <si>
    <t>-2,4*1,25*10+(2,4+1,17)*2*0,04*10-(0,3*2+0,76*4+2,4)*0,04</t>
  </si>
  <si>
    <t>-5,4*2,12+(5,4+2,04)*2*0,04</t>
  </si>
  <si>
    <t>-5,4*1,85+(5,4+2,04)*2*0,04</t>
  </si>
  <si>
    <t>42,2</t>
  </si>
  <si>
    <t>-0,925*2,2+(0,925+2,16*2)*0,04</t>
  </si>
  <si>
    <t>-1,9*2,2+(1,9+2,16*2)*0,04</t>
  </si>
  <si>
    <t>-2,1*1,25+(2,1+1,17)*2*0,04-(0,71+0,35)*0,04</t>
  </si>
  <si>
    <t>-8,3*1,82+(8,3+1,74)*2*0,04</t>
  </si>
  <si>
    <t>-8,3*1,55+(8,3+1,47)*2*0,04</t>
  </si>
  <si>
    <t>998355300</t>
  </si>
  <si>
    <t>671,913*1,02</t>
  </si>
  <si>
    <t>973908009</t>
  </si>
  <si>
    <t>0,87*0,05*1,02</t>
  </si>
  <si>
    <t>1,742*0,14*1,02</t>
  </si>
  <si>
    <t>53,933*0,18*1,02</t>
  </si>
  <si>
    <t>622221R</t>
  </si>
  <si>
    <t xml:space="preserve">Montáž kontaktního zateplení vnějších stěn z minerální vlny s podélnou orientací vláken tl do 80 mm - ETICS s certifikátem ETA </t>
  </si>
  <si>
    <t>313600178</t>
  </si>
  <si>
    <t>0,5*4*2,3</t>
  </si>
  <si>
    <t>6315151R</t>
  </si>
  <si>
    <t>deska minerální izolační  tl. 50 mm</t>
  </si>
  <si>
    <t>924742878</t>
  </si>
  <si>
    <t>(3,6+4,6)*1,02</t>
  </si>
  <si>
    <t>6222211R</t>
  </si>
  <si>
    <t xml:space="preserve">Montáž kontaktního zateplení vnějších stěn z minerální vlny s podélnou orientací vláken tl do 160 mm - ETICS s certifikátem ETA </t>
  </si>
  <si>
    <t>358107480</t>
  </si>
  <si>
    <t>"tl. 140mm"</t>
  </si>
  <si>
    <t>0,55*(0,9+0,3*2)+0,9*0,44-0,45*0,42</t>
  </si>
  <si>
    <t>0,675*(3,6+0,09*2)+3,6*0,23-1*0,5-1,3*0,6</t>
  </si>
  <si>
    <t>63151531R</t>
  </si>
  <si>
    <t>-361021465</t>
  </si>
  <si>
    <t>3,132*1,02</t>
  </si>
  <si>
    <t>6222212R</t>
  </si>
  <si>
    <t xml:space="preserve">Montáž kontaktního zateplení vnějších stěn z minerální vlny s podélnou orientací tl přes 160 mm - ETICS s certifikátem ETA </t>
  </si>
  <si>
    <t>-648129227</t>
  </si>
  <si>
    <t>1,8+1,8</t>
  </si>
  <si>
    <t>0,9*(2,1+0,075+5,6+2,1-1,77-0,97)</t>
  </si>
  <si>
    <t>6,9+2,7*(0,9+1,07)-0,86*1,785</t>
  </si>
  <si>
    <t>3,9</t>
  </si>
  <si>
    <t>4,3</t>
  </si>
  <si>
    <t>0,15*(1,4*2+3,6)</t>
  </si>
  <si>
    <t>1730737237</t>
  </si>
  <si>
    <t>(16,256+29,866)*1,02</t>
  </si>
  <si>
    <t>948920417</t>
  </si>
  <si>
    <t>9,38+1,16+14,4</t>
  </si>
  <si>
    <t>2,58+0,7+7,95</t>
  </si>
  <si>
    <t>9,83+18,83</t>
  </si>
  <si>
    <t>2,65+1,8+1,05+14,45-1,9-0,925</t>
  </si>
  <si>
    <t>6,6+2,3*2+0,075*2-1,85-1,05</t>
  </si>
  <si>
    <t>0,825+0,9+0,21+1,85</t>
  </si>
  <si>
    <t>2,7</t>
  </si>
  <si>
    <t>2,3</t>
  </si>
  <si>
    <t>0,48*2+0,62+0,27*2+3,33</t>
  </si>
  <si>
    <t>(0,4+0,6)*2+0,9</t>
  </si>
  <si>
    <t>1384684450</t>
  </si>
  <si>
    <t>81,955*1,05 'Přepočtené koeficientem množství</t>
  </si>
  <si>
    <t>1622858784</t>
  </si>
  <si>
    <t>17,235*1,05 'Přepočtené koeficientem množství</t>
  </si>
  <si>
    <t>-1556120455</t>
  </si>
  <si>
    <t>5,45*1,05 'Přepočtené koeficientem množství</t>
  </si>
  <si>
    <t>-228935704</t>
  </si>
  <si>
    <t>2,9*1,05 'Přepočtené koeficientem množství</t>
  </si>
  <si>
    <t>742641293</t>
  </si>
  <si>
    <t>2,5+1,85+2,5</t>
  </si>
  <si>
    <t>2,1+1,05+2,1</t>
  </si>
  <si>
    <t>2,1+0,95+2,1</t>
  </si>
  <si>
    <t>2,5+1,9+2,5</t>
  </si>
  <si>
    <t>2,5+0,925+2,5</t>
  </si>
  <si>
    <t>(5,4+1,7)*2</t>
  </si>
  <si>
    <t>(2,4+1,25)*2*15</t>
  </si>
  <si>
    <t>(2,335+1,07)*2</t>
  </si>
  <si>
    <t>(1,025+1,25)*2</t>
  </si>
  <si>
    <t>(1,125+1,25)*2</t>
  </si>
  <si>
    <t>(1,15+1,25)*2</t>
  </si>
  <si>
    <t>(2,1+1,25)*2</t>
  </si>
  <si>
    <t>2,75+2,25+2,75</t>
  </si>
  <si>
    <t>(2,4+2,12)*2*17</t>
  </si>
  <si>
    <t>(1,075+2,12)*2*2</t>
  </si>
  <si>
    <t>(2,4+1,82)*2*2</t>
  </si>
  <si>
    <t>(2,1+1,82)*2*2</t>
  </si>
  <si>
    <t>(2,4+1,85)*2*18</t>
  </si>
  <si>
    <t>(2,4+1,55)*2*2</t>
  </si>
  <si>
    <t>(2,1+1,55)*2*2</t>
  </si>
  <si>
    <t>(2,5*3+2,1*2)*2</t>
  </si>
  <si>
    <t>(1,7+1,25*19+1,07+2,75+2,12*19)*2</t>
  </si>
  <si>
    <t>(1,82*4+1,85*18+1,55*4)*2</t>
  </si>
  <si>
    <t>10,4+9,9+9,7+10</t>
  </si>
  <si>
    <t>2,75*7</t>
  </si>
  <si>
    <t>2,37*2</t>
  </si>
  <si>
    <t>1,85+1,05+0,95+1,9+0,925</t>
  </si>
  <si>
    <t>5,4+2,4*15+2,335+1,025+1,125+1,15</t>
  </si>
  <si>
    <t>2,1*5+2,4*39+1,075*2</t>
  </si>
  <si>
    <t>10,8+9,9</t>
  </si>
  <si>
    <t>1120387775</t>
  </si>
  <si>
    <t>571,555*1,05 'Přepočtené koeficientem množství</t>
  </si>
  <si>
    <t>360396827</t>
  </si>
  <si>
    <t>20,7*1,02 'Přepočtené koeficientem množství</t>
  </si>
  <si>
    <t>1584452678</t>
  </si>
  <si>
    <t>320,05*1,05 'Přepočtené koeficientem množství</t>
  </si>
  <si>
    <t>406868914</t>
  </si>
  <si>
    <t>159,96*1,05 'Přepočtené koeficientem množství</t>
  </si>
  <si>
    <t>1575602922</t>
  </si>
  <si>
    <t>153,285*1,05 'Přepočtené koeficientem množství</t>
  </si>
  <si>
    <t>622321141</t>
  </si>
  <si>
    <t>Vápenocementová omítka štuková dvouvrstvá vnějších stěn nanášená ručně</t>
  </si>
  <si>
    <t>2034828399</t>
  </si>
  <si>
    <t>622321191</t>
  </si>
  <si>
    <t>Příplatek k vápenocementové omítce vnějších stěn za každých dalších 5 mm tloušťky ručně</t>
  </si>
  <si>
    <t>1793772457</t>
  </si>
  <si>
    <t>-1825993042</t>
  </si>
  <si>
    <t>"oprava nesoudržných míst a trhlin"</t>
  </si>
  <si>
    <t>"viz. osekání omítky do 10%"</t>
  </si>
  <si>
    <t>538,974</t>
  </si>
  <si>
    <t>-1931065212</t>
  </si>
  <si>
    <t>330,5</t>
  </si>
  <si>
    <t>2,57*(2,3*2+0,075+5,2)</t>
  </si>
  <si>
    <t>2,57*(0,6+0,5)*2</t>
  </si>
  <si>
    <t>-1,77*2,46+(2,46+1,77+2,46)*0,18</t>
  </si>
  <si>
    <t>-0,97*2,06+(2,06+0,97+2,06)*0,18</t>
  </si>
  <si>
    <t>-5,32*1,7+(5,32+1,62*2)*0,18</t>
  </si>
  <si>
    <t>-2,32*1,25*5+(1,17+2,32+1,17)*0,18*5</t>
  </si>
  <si>
    <t>-0,945*1,17+(1,17+0,945+1,17)*0,18</t>
  </si>
  <si>
    <t>-1,045*1,17+(1,17+1,045+1,17)*0,18</t>
  </si>
  <si>
    <t>-2,255*0,99+(0,99+2,255+0,99)*0,18</t>
  </si>
  <si>
    <t>-2,32*2,04*7</t>
  </si>
  <si>
    <t>-0,905*2,04*2</t>
  </si>
  <si>
    <t>(2,04*2+2,32*7+0,905*2)*0,18</t>
  </si>
  <si>
    <t>2,04*0,14*14</t>
  </si>
  <si>
    <t>(0,68*7+0,33)*0,04</t>
  </si>
  <si>
    <t>-2,32*1,77*8</t>
  </si>
  <si>
    <t>(1,77*2+2,32*8)*0,18</t>
  </si>
  <si>
    <t>1,77*14*0,14</t>
  </si>
  <si>
    <t>0,68*7*0,04</t>
  </si>
  <si>
    <t>192,6</t>
  </si>
  <si>
    <t>2,37*0,9*2</t>
  </si>
  <si>
    <t>0,44*1,05*2</t>
  </si>
  <si>
    <t>0,23*1,05*2</t>
  </si>
  <si>
    <t>-0,86*2,06+(2,06+0,86+2,06)*0,18</t>
  </si>
  <si>
    <t>-1,07*1,17+(1,17+1,07+1,17)*0,18</t>
  </si>
  <si>
    <t>-(0,45*0,45+1*0,5+0,6*0,6*2+0,95*0,4)</t>
  </si>
  <si>
    <t>-2,17*2,67+(2,67+2,17+2,67)*0,18</t>
  </si>
  <si>
    <t>-2,32*1,74+(1,74+2,32+1,74)*0,18</t>
  </si>
  <si>
    <t>-2,32*1,43+(1,43+2,32+1,43)*0,18</t>
  </si>
  <si>
    <t>312,5</t>
  </si>
  <si>
    <t>-0,55*0,95*2</t>
  </si>
  <si>
    <t>-2,32*1,17*10+(1,17+2,32+1,17)*0,18*10</t>
  </si>
  <si>
    <t>-2,32*2,04*10</t>
  </si>
  <si>
    <t>(2,04*4+2,32*10)*0,18</t>
  </si>
  <si>
    <t>2,04*16*0,14</t>
  </si>
  <si>
    <t>0,68*8*0,04</t>
  </si>
  <si>
    <t>-2,32*1,77*10</t>
  </si>
  <si>
    <t>(1,77*4+2,32*10)*0,18</t>
  </si>
  <si>
    <t>1,77*16*0,14</t>
  </si>
  <si>
    <t>204,9+0,43*(1,4+3,96+1,4)</t>
  </si>
  <si>
    <t>-(0,95*0,75+0,45*1)</t>
  </si>
  <si>
    <t>-0,845*2,46+(2,46+0,845+2,46)*0,18</t>
  </si>
  <si>
    <t>-1,82*2,46+(2,46+1,82+2,46)*0,18</t>
  </si>
  <si>
    <t>-2,02*1,17+(1,17+2,02+1,17)*0,18</t>
  </si>
  <si>
    <t>-2,02*1,74*2</t>
  </si>
  <si>
    <t>-2,32*1,74</t>
  </si>
  <si>
    <t>(1,74*2+2,02*2+2,32)*0,18</t>
  </si>
  <si>
    <t>1,74*4*0,14</t>
  </si>
  <si>
    <t>0,68*2*0,04</t>
  </si>
  <si>
    <t>-2,02*1,47*2</t>
  </si>
  <si>
    <t>-2,32*1,47</t>
  </si>
  <si>
    <t>(1,47*2+2,02*2+2,32)*0,18</t>
  </si>
  <si>
    <t>1,47*4*0,14</t>
  </si>
  <si>
    <t>"přesah fasády 1PP/1NP"</t>
  </si>
  <si>
    <t>(31,46+19,36)*2*0,05</t>
  </si>
  <si>
    <t>-450792014</t>
  </si>
  <si>
    <t>1,9*2,5*2</t>
  </si>
  <si>
    <t>1,05*2,1</t>
  </si>
  <si>
    <t>0,95*2,1</t>
  </si>
  <si>
    <t>0,925*2,5</t>
  </si>
  <si>
    <t>2,25*2,75</t>
  </si>
  <si>
    <t>5,4*1,7</t>
  </si>
  <si>
    <t>2,4*1,25*15</t>
  </si>
  <si>
    <t>2,335*1,07</t>
  </si>
  <si>
    <t>1,025*1,25</t>
  </si>
  <si>
    <t>1,125*1,25</t>
  </si>
  <si>
    <t>1,15*1,25</t>
  </si>
  <si>
    <t>2,1*1,25</t>
  </si>
  <si>
    <t>2,4*2,12*17</t>
  </si>
  <si>
    <t>1,075*2,12*2</t>
  </si>
  <si>
    <t>2,4*1,82*2</t>
  </si>
  <si>
    <t>2,1*1,82*2</t>
  </si>
  <si>
    <t>2,4*1,85*18</t>
  </si>
  <si>
    <t>2,4*1,55*2</t>
  </si>
  <si>
    <t>2,1*1,55*2</t>
  </si>
  <si>
    <t>565419749</t>
  </si>
  <si>
    <t>"podhledy"</t>
  </si>
  <si>
    <t>5,2*2,1+0,5*2*2</t>
  </si>
  <si>
    <t>"stěny"</t>
  </si>
  <si>
    <t>333,2</t>
  </si>
  <si>
    <t>3*(2,3+5,4)*2-2,75*5,5*2</t>
  </si>
  <si>
    <t>2,75*(0,5+0,4)*2</t>
  </si>
  <si>
    <t>-1,9*2,5</t>
  </si>
  <si>
    <t>-1,05*2,1</t>
  </si>
  <si>
    <t>-5,4*1,7</t>
  </si>
  <si>
    <t>-2,4*1,25*3</t>
  </si>
  <si>
    <t>-5,4*1,25*2</t>
  </si>
  <si>
    <t>-5,4*2,12*3</t>
  </si>
  <si>
    <t>-2,4*2,12*2</t>
  </si>
  <si>
    <t>-5,4*1,82*3</t>
  </si>
  <si>
    <t>-2,4*1,82*2</t>
  </si>
  <si>
    <t>192,2</t>
  </si>
  <si>
    <t>2,55*0,9*2</t>
  </si>
  <si>
    <t>0,48*0,85*2+0,48*0,62</t>
  </si>
  <si>
    <t>0,27*0,9*2+0,27*3,33</t>
  </si>
  <si>
    <t>-0,95*2,1</t>
  </si>
  <si>
    <t>-1,15*1,25</t>
  </si>
  <si>
    <t>-2,25*2,75</t>
  </si>
  <si>
    <t>-2,4*1,82</t>
  </si>
  <si>
    <t>-2,4*1,55</t>
  </si>
  <si>
    <t>316,1</t>
  </si>
  <si>
    <t>-5,4*1,25*4</t>
  </si>
  <si>
    <t>-2,4*1,25*2</t>
  </si>
  <si>
    <t>-5,4*2,12*4</t>
  </si>
  <si>
    <t>-5,4*1,85*4</t>
  </si>
  <si>
    <t>-2,4*1,85*2</t>
  </si>
  <si>
    <t>206,8+3,6*1,4*2+0,15*(1,4+3,6+1,4)</t>
  </si>
  <si>
    <t>-0,925*2,5</t>
  </si>
  <si>
    <t>-2,1*1,25</t>
  </si>
  <si>
    <t>-2,1*1,82*2</t>
  </si>
  <si>
    <t>-2,1*1,55*2</t>
  </si>
  <si>
    <t>(31,1+19)*2*0,05</t>
  </si>
  <si>
    <t>"střecha"</t>
  </si>
  <si>
    <t>104,621</t>
  </si>
  <si>
    <t>-328484757</t>
  </si>
  <si>
    <t>11+9,15+14,9+6,8+8+0,37</t>
  </si>
  <si>
    <t>0,5+1+7,4+10,3+9+10,1+3,3+2,7+1,1</t>
  </si>
  <si>
    <t>obrubník betonový chodníkový 1m</t>
  </si>
  <si>
    <t>453993123</t>
  </si>
  <si>
    <t>96*1,05</t>
  </si>
  <si>
    <t>941111121</t>
  </si>
  <si>
    <t>Montáž lešení řadového trubkového lehkého s podlahami zatížení do 200 kg/m2 š do 1,2 m v do 10 m</t>
  </si>
  <si>
    <t>-764088205</t>
  </si>
  <si>
    <t>9,5*(31,36+21,76)*2</t>
  </si>
  <si>
    <t>6*1+2,8*1</t>
  </si>
  <si>
    <t>941111221</t>
  </si>
  <si>
    <t>Příplatek k lešení řadovému trubkovému lehkému s podlahami š 1,2 m v 10 m za první a ZKD den použití</t>
  </si>
  <si>
    <t>-1790632673</t>
  </si>
  <si>
    <t>1018,08*90 'Přepočtené koeficientem množství</t>
  </si>
  <si>
    <t>941111821</t>
  </si>
  <si>
    <t>Demontáž lešení řadového trubkového lehkého s podlahami zatížení do 200 kg/m2 š do 1,2 m v do 10 m</t>
  </si>
  <si>
    <t>572447516</t>
  </si>
  <si>
    <t>-1235344028</t>
  </si>
  <si>
    <t>"kolem objektu"</t>
  </si>
  <si>
    <t>5,2*2,3+0,9*1+4,5*1,2</t>
  </si>
  <si>
    <t>"v objektu"</t>
  </si>
  <si>
    <t>1,2*(5,4*7+2,5*8+1,2*4)</t>
  </si>
  <si>
    <t>1,2*(5,4*7+2,5*9)</t>
  </si>
  <si>
    <t>1,2*(5,4*7+2,5*8)</t>
  </si>
  <si>
    <t>-1541842652</t>
  </si>
  <si>
    <t>2*(5,4*7+2,5*8+1,2*4)</t>
  </si>
  <si>
    <t>2*(5,4*7+2,5*9)</t>
  </si>
  <si>
    <t>2*(5,4*7+2,5*8)</t>
  </si>
  <si>
    <t>-1632168505</t>
  </si>
  <si>
    <t>-1715700436</t>
  </si>
  <si>
    <t>2,4*1,25*4</t>
  </si>
  <si>
    <t>62483552</t>
  </si>
  <si>
    <t>5,4*1,25*6</t>
  </si>
  <si>
    <t>5,4*2,12*7</t>
  </si>
  <si>
    <t>2,4*2,12*4</t>
  </si>
  <si>
    <t>5,4*1,85*7</t>
  </si>
  <si>
    <t>2,4*1,85*4</t>
  </si>
  <si>
    <t>-176549979</t>
  </si>
  <si>
    <t>0,925*2,1</t>
  </si>
  <si>
    <t>-2029007303</t>
  </si>
  <si>
    <t>0,9225*2,5</t>
  </si>
  <si>
    <t>-949956927</t>
  </si>
  <si>
    <t>2,4*1,25</t>
  </si>
  <si>
    <t>968082018</t>
  </si>
  <si>
    <t>Vybourání plastových rámů oken zdvojených včetně křídel plochy přes 4 m2</t>
  </si>
  <si>
    <t>89764262</t>
  </si>
  <si>
    <t>-479087638</t>
  </si>
  <si>
    <t>31,1*7,6</t>
  </si>
  <si>
    <t>19,1*7,6</t>
  </si>
  <si>
    <t>-1559495331</t>
  </si>
  <si>
    <t>"ostění a nadpraží oken 1+2NP"</t>
  </si>
  <si>
    <t>(2,12+5,4+2,12)*7*0,15</t>
  </si>
  <si>
    <t>(2,12+2,4+2,12)*4*0,15</t>
  </si>
  <si>
    <t>(1,82+2,4+1,82)*2*0,15</t>
  </si>
  <si>
    <t>(1,82+2,1+1,82)*2*0,15</t>
  </si>
  <si>
    <t>(1,85+5,4+1,85)*7*0,15</t>
  </si>
  <si>
    <t>(1,85+2,4+1,85)*4*0,15</t>
  </si>
  <si>
    <t>(1,55+2,4+1,55)*2*0,15</t>
  </si>
  <si>
    <t>(1,55+2,1+1,55)*2*0,15</t>
  </si>
  <si>
    <t>359983020</t>
  </si>
  <si>
    <t>84,4+3*(2+5,575)*2+0,5*(0,5+0,4)*2</t>
  </si>
  <si>
    <t>-5,5*2,75*2+0,3*(2,75+5,5+2,75)</t>
  </si>
  <si>
    <t>-5,4*1,7+(1,7+5,4+1,7)*0,15</t>
  </si>
  <si>
    <t>-2,4*1,25*3+(1,25+2,4+1,25)*3*0,15</t>
  </si>
  <si>
    <t>-5,4*1,25*2+(1,25+5,4+1,25)*2*0,15</t>
  </si>
  <si>
    <t>-1,9*2,5+(2,5+1,9+2,5)*0,23</t>
  </si>
  <si>
    <t>69,75</t>
  </si>
  <si>
    <t>-5,4*1,25*4+(1,25+5,4+1,25)*4*0,15</t>
  </si>
  <si>
    <t>-2,4*1,25*2+(1,25+2,4+1,25)*2*0,15</t>
  </si>
  <si>
    <t>42,9+2,55*0,9*2+1,26*(2,7+1,5)</t>
  </si>
  <si>
    <t>0,48*(0,62+0,85*2)</t>
  </si>
  <si>
    <t>0,27*(3,33+0,95*2)</t>
  </si>
  <si>
    <t>-1,15*1,25+(1,25+1,15+1,25)*0,15</t>
  </si>
  <si>
    <t>-0,925*2,1+(2,1+0,925+2,1)*0,23</t>
  </si>
  <si>
    <t>-1*0,46</t>
  </si>
  <si>
    <t>-1,35*0,65</t>
  </si>
  <si>
    <t>-1,05*0,55</t>
  </si>
  <si>
    <t>-0,62*0,75</t>
  </si>
  <si>
    <t>46,1</t>
  </si>
  <si>
    <t>-0,925*2,5+(2,5+0,925+2,5)*0,23</t>
  </si>
  <si>
    <t>-2,1*1,25+(1,25+2,1+1,25)*0,15</t>
  </si>
  <si>
    <t>-0,5*1,05</t>
  </si>
  <si>
    <t>981511116</t>
  </si>
  <si>
    <t>Demolice konstrukcí objektů z betonu prostého postupným rozebíráním</t>
  </si>
  <si>
    <t>1880693081</t>
  </si>
  <si>
    <t>"podezdívka plotu"</t>
  </si>
  <si>
    <t>0,3*0,5*1,3*2</t>
  </si>
  <si>
    <t>997013153</t>
  </si>
  <si>
    <t>Vnitrostaveništní doprava suti a vybouraných hmot pro budovy v do 12 m s omezením mechanizace</t>
  </si>
  <si>
    <t>-1774875324</t>
  </si>
  <si>
    <t>1043508843</t>
  </si>
  <si>
    <t>274073871</t>
  </si>
  <si>
    <t>78,948*19 'Přepočtené koeficientem množství</t>
  </si>
  <si>
    <t>1897425767</t>
  </si>
  <si>
    <t>998017002</t>
  </si>
  <si>
    <t>Přesun hmot s omezením mechanizace pro budovy v do 12 m</t>
  </si>
  <si>
    <t>1847659621</t>
  </si>
  <si>
    <t>161694192</t>
  </si>
  <si>
    <t>2,6+3,9</t>
  </si>
  <si>
    <t>0,7+0,2+2,4</t>
  </si>
  <si>
    <t>2,5+4,8</t>
  </si>
  <si>
    <t>0,7+4,6</t>
  </si>
  <si>
    <t>852236155</t>
  </si>
  <si>
    <t>9,4+15,4</t>
  </si>
  <si>
    <t>2,8+0,7+8,1</t>
  </si>
  <si>
    <t>9,8+18,8</t>
  </si>
  <si>
    <t>2,8+14,5</t>
  </si>
  <si>
    <t>998711202</t>
  </si>
  <si>
    <t>Přesun hmot procentní pro izolace proti vodě, vlhkosti a plynům v objektech v do 12 m</t>
  </si>
  <si>
    <t>1025413026</t>
  </si>
  <si>
    <t>712901R</t>
  </si>
  <si>
    <t>Odstranění pvc folie na atice</t>
  </si>
  <si>
    <t>-1926605319</t>
  </si>
  <si>
    <t>-1619314705</t>
  </si>
  <si>
    <t>1,4*3,96</t>
  </si>
  <si>
    <t>712911R</t>
  </si>
  <si>
    <t xml:space="preserve">D+M hydroizolačního pásu z PVC-P se skelnou vložkou vč. systémových prvků </t>
  </si>
  <si>
    <t>693468129</t>
  </si>
  <si>
    <t>"střecha+atika"</t>
  </si>
  <si>
    <t>1,58*(31,46+16,3)*2+0,3*(30,3+18,3)*2</t>
  </si>
  <si>
    <t>713120851</t>
  </si>
  <si>
    <t>Odstranění tepelné izolace podlah lepené z polystyrenu tl do 100 mm</t>
  </si>
  <si>
    <t>-95528836</t>
  </si>
  <si>
    <t>98*0,3</t>
  </si>
  <si>
    <t>713141172</t>
  </si>
  <si>
    <t>Montáž izolace tepelné střech plochých tl do 170 mm šrouby krajní pole, budova v do 20 m</t>
  </si>
  <si>
    <t>-97680690</t>
  </si>
  <si>
    <t>283759120</t>
  </si>
  <si>
    <t>deska z pěnového polystyrenu EPS 150 S 1000 x 500 x 80 mm</t>
  </si>
  <si>
    <t>2049012591</t>
  </si>
  <si>
    <t>5,544*1,02 'Přepočtené koeficientem množství</t>
  </si>
  <si>
    <t>-1184025879</t>
  </si>
  <si>
    <t>100141328</t>
  </si>
  <si>
    <t>5,544*0,07*1,02</t>
  </si>
  <si>
    <t>998713202</t>
  </si>
  <si>
    <t>Přesun hmot procentní pro izolace tepelné v objektech v do 12 m</t>
  </si>
  <si>
    <t>425070401</t>
  </si>
  <si>
    <t>367232146</t>
  </si>
  <si>
    <t>(31+18)*2</t>
  </si>
  <si>
    <t>17763951</t>
  </si>
  <si>
    <t>"přístřešek u zadního vchodu"</t>
  </si>
  <si>
    <t>3,6*1,35</t>
  </si>
  <si>
    <t>1444487661</t>
  </si>
  <si>
    <t>1424962733</t>
  </si>
  <si>
    <t>5,4*7+2,4*5+2,1+1,15</t>
  </si>
  <si>
    <t>5,4*7+2,4*6+2,1*2</t>
  </si>
  <si>
    <t>764002871</t>
  </si>
  <si>
    <t>Demontáž lemování zdí do suti</t>
  </si>
  <si>
    <t>-1646536499</t>
  </si>
  <si>
    <t>"krycí maska atiky"</t>
  </si>
  <si>
    <t>-1131598355</t>
  </si>
  <si>
    <t>"K/01-08"</t>
  </si>
  <si>
    <t>2,4*54+2,335+5,4+2,1*5+1,15</t>
  </si>
  <si>
    <t>1,125*5+1,025+1,075*2</t>
  </si>
  <si>
    <t>K/09 - D+M oplechování atiky rš880mm, žárově pozinkovaný plech s ochranným lakem a PVC-P povlakem viz. výpis prvků</t>
  </si>
  <si>
    <t>557033869</t>
  </si>
  <si>
    <t>K/10 - D+M oplechování okraje stříšky u zadního vchodu rš250mm, žárově pozinkovaný plech s ochranným lakem a PVC-P povlakem viz. výpis prvků</t>
  </si>
  <si>
    <t>2122704350</t>
  </si>
  <si>
    <t>-51859785</t>
  </si>
  <si>
    <t>5,544+104,621</t>
  </si>
  <si>
    <t>998765202</t>
  </si>
  <si>
    <t>Přesun hmot procentní pro krytiny skládané v objektech v do 12 m</t>
  </si>
  <si>
    <t>1877503867</t>
  </si>
  <si>
    <t>766441821</t>
  </si>
  <si>
    <t>Demontáž parapetních desek dřevěných nebo plastových šířky do 30 cm délky přes 1,0 m</t>
  </si>
  <si>
    <t>-128975508</t>
  </si>
  <si>
    <t>O/01 - D+M plastového okna 2400/1250mm izol. trojsklo vč. kování a příslušenství viz. výpis prvků</t>
  </si>
  <si>
    <t>1962407465</t>
  </si>
  <si>
    <t>O/02 - D+M plastového okna 2335/1070mm izol. trojsklo vč. kování a příslušenství viz. výpis prvků</t>
  </si>
  <si>
    <t>-1410772331</t>
  </si>
  <si>
    <t>O/03 - D+M plastového okna 2400/1250mm izol. trojsklo vč. kování a příslušenství viz. výpis prvků</t>
  </si>
  <si>
    <t>-1153182253</t>
  </si>
  <si>
    <t>O/04 - D+M plastového okna 5400/1700mm izol. trojsklo vč. polep, kování a příslušenství viz. výpis prvků</t>
  </si>
  <si>
    <t>-1100066894</t>
  </si>
  <si>
    <t>O/05 - D+M plastového okna 2100/1250mm izol. trojsklo vč. kování a příslušenství viz. výpis prvků</t>
  </si>
  <si>
    <t>-1067003047</t>
  </si>
  <si>
    <t>O/06 - D+M plastového okna 1500/1250mm izol. trojsklo vč. kování a příslušenství viz. výpis prvků</t>
  </si>
  <si>
    <t>1870163438</t>
  </si>
  <si>
    <t>O/07 - D+M plastového okna 1125/1250mm izol. trojsklo vč. folie, kování a příslušenství viz. výpis prvků</t>
  </si>
  <si>
    <t>-826020894</t>
  </si>
  <si>
    <t>O/08 - D+M plastového okna 1025/1250mm izol. trojsklo vč. folie, kování a příslušenství viz. výpis prvků</t>
  </si>
  <si>
    <t>-1380458721</t>
  </si>
  <si>
    <t>O/09 - D+M plastového okna 2400/2120mm izol. trojsklo vč. kování a příslušenství viz. výpis prvků</t>
  </si>
  <si>
    <t>1846199780</t>
  </si>
  <si>
    <t>O/10 - D+M plastového okna 2400/2120mm izol. trojsklo vč. folie, kování a příslušenství viz. výpis prvků</t>
  </si>
  <si>
    <t>453591277</t>
  </si>
  <si>
    <t>O/11 - D+M plastového okna 2100/1820mm izol. trojsklo vč. kování a příslušenství viz. výpis prvků</t>
  </si>
  <si>
    <t>181028626</t>
  </si>
  <si>
    <t>O/12 - D+M plastového okna 2400/1820mm izol. trojsklo vč. kování a příslušenství viz. výpis prvků</t>
  </si>
  <si>
    <t>-441524370</t>
  </si>
  <si>
    <t>O/13 - D+M plastového okna 2400/1820mm izol. trojsklo vč. kování a příslušenství viz. výpis prvků</t>
  </si>
  <si>
    <t>-1567756762</t>
  </si>
  <si>
    <t>O/14 - D+M plastového okna 2100/1550mm izol. trojsklo vč. kování a příslušenství viz. výpis prvků</t>
  </si>
  <si>
    <t>2030918264</t>
  </si>
  <si>
    <t>O/15 - D+M plastového okna 2400/1550mm izol. trojsklo vč. kování a příslušenství viz. výpis prvků</t>
  </si>
  <si>
    <t>1064107488</t>
  </si>
  <si>
    <t>O/16 - D+M plastového okna 2400/1250mm izol. trojsklo vč. folie, kování a příslušenství viz. výpis prvků</t>
  </si>
  <si>
    <t>-886178216</t>
  </si>
  <si>
    <t>O/17 - D+M plastových dveří 2250/2750mm se bočním světlíkem a nadsvětlíkem, izol. trojsklo vč. kování a příslušenství viz. výpis prvků</t>
  </si>
  <si>
    <t>741741499</t>
  </si>
  <si>
    <t>O/18 - D+M plastových dveří 1900/2500mm s nadsvětlíkem, izol. trojsklo vč. kování a příslušenství viz. výpis prvků</t>
  </si>
  <si>
    <t>-1125569851</t>
  </si>
  <si>
    <t>O/19 - D+M plastových dveří 925/2500mm s nadsvětlíkem, izol. trojsklo vč. kování a příslušenství viz. výpis prvků</t>
  </si>
  <si>
    <t>-72848912</t>
  </si>
  <si>
    <t>O/20 - D+M plastových dveří 1850/2500mm s nadsvětlíkem, izol. trojsklo vč. kování a příslušenství viz. výpis prvků</t>
  </si>
  <si>
    <t>-522093987</t>
  </si>
  <si>
    <t>O/21 - D+M plastových dveří 1050/2100mm vč. kování a příslušenství viz. výpis prvků</t>
  </si>
  <si>
    <t>-1492329292</t>
  </si>
  <si>
    <t>O/22 - D+M plastových dveří 950/2100mm izol. trosklo vč. kování a příslušenství viz. výpis prvků</t>
  </si>
  <si>
    <t>1940853931</t>
  </si>
  <si>
    <t>-1471117346</t>
  </si>
  <si>
    <t>T/01-08 - D+M vnitřního parapetu z DTD s povrchovou úpravou š. 275mm viz. výpis prvků</t>
  </si>
  <si>
    <t>124456786</t>
  </si>
  <si>
    <t>1,125+1,025+1,075*2</t>
  </si>
  <si>
    <t>766941</t>
  </si>
  <si>
    <t>OS/01 - D+M venkovní sítě proti hmyzu 2400/1250mm viz. výpis prvků</t>
  </si>
  <si>
    <t>-946160733</t>
  </si>
  <si>
    <t>766942</t>
  </si>
  <si>
    <t>OS/02 - D+M venkovní sítě proti hmyzu 2400/2120mm viz. výpis prvků</t>
  </si>
  <si>
    <t>-673623592</t>
  </si>
  <si>
    <t>OS/03 - D+M podkaldu pod oplechování atiky - OSB tl. 25mm + 2x lať 30x50mm viz. výpis prvků</t>
  </si>
  <si>
    <t>756271076</t>
  </si>
  <si>
    <t>767001R</t>
  </si>
  <si>
    <t>Z/01 - Demontáž, repase a zpětná montáž mříže 1150/1250mm vč. prodlouženého kotvení, úpravy rozměru, povrchové úpravy viz. výpis prvků</t>
  </si>
  <si>
    <t>-500857949</t>
  </si>
  <si>
    <t>767002R</t>
  </si>
  <si>
    <t>Z/02 - Demontáž, repase a zpětná montáž mříže 1025/1250mm vč. prodlouženého kotvení, úpravy rozměru, povrchové úpravy viz. výpis prvků</t>
  </si>
  <si>
    <t>1676718605</t>
  </si>
  <si>
    <t>767003R</t>
  </si>
  <si>
    <t>Z/03 - Demontáž, repase a zpětná montáž mříže 2400/1250mm vč. prodlouženého kotvení, povrchové úpravy viz. výpis prvků</t>
  </si>
  <si>
    <t>847974909</t>
  </si>
  <si>
    <t>767004R</t>
  </si>
  <si>
    <t>Z/04 - Demontáž, repase a zpětná montáž mříže 1150/1250mm vč. prodlouženého kotvení, povrchové úpravy viz. výpis prvků</t>
  </si>
  <si>
    <t>1879417302</t>
  </si>
  <si>
    <t>767005R</t>
  </si>
  <si>
    <t>Z/05 - D+M protidešťové žaluzie se sítí proti hmyzu 1000/450mm vč. prodloužení potrubí a povrchové úpravy viz. výpis prvků</t>
  </si>
  <si>
    <t>95139131</t>
  </si>
  <si>
    <t>767006R</t>
  </si>
  <si>
    <t>Z/06 - D+M protidešťové žaluzie se sítí proti hmyzu 150/150mm vč. prodloužení potrubí a povrchové úpravy viz. výpis prvků</t>
  </si>
  <si>
    <t>1099869798</t>
  </si>
  <si>
    <t>767007R</t>
  </si>
  <si>
    <t>Z/07 - D+M protidešťové žaluzie se sítí proti hmyzu 300/200mm vč. prodloužení potrubí a povrchové úpravy viz. výpis prvků</t>
  </si>
  <si>
    <t>158434434</t>
  </si>
  <si>
    <t>767008R</t>
  </si>
  <si>
    <t>Z/08 - Demontáž, repase a zpětná montáž mřížky vyústění turbokotle 250/250mm vč. prodloužení potrubí, kotvení a povrchové úpravy viz. výpis prvků</t>
  </si>
  <si>
    <t>-2136875379</t>
  </si>
  <si>
    <t>767009R</t>
  </si>
  <si>
    <t>Z/09 - D+M protidešťové žaluzie se sítí proti hmyzu 1000/800mm vč. prodloužení potrubí a povrchové úpravy viz. výpis prvků</t>
  </si>
  <si>
    <t>-1420041992</t>
  </si>
  <si>
    <t>767010R</t>
  </si>
  <si>
    <t>Z/10 - D+M protidešťové žaluzie se sítí proti hmyzu 500/1050mm vč. prodloužení potrubí a povrchové úpravy viz. výpis prvků</t>
  </si>
  <si>
    <t>1200887831</t>
  </si>
  <si>
    <t>767011R</t>
  </si>
  <si>
    <t>Z/11 - D+M protidešťové žaluzie se sítí proti hmyzu 600/1000mm vč. prodloužení potrubí a povrchové úpravy viz. výpis prvků</t>
  </si>
  <si>
    <t>157573676</t>
  </si>
  <si>
    <t>767012R</t>
  </si>
  <si>
    <t>Z/12 - D+M protidešťové žaluzie se sítí proti hmyzu 300/200mm vč. prodloužení potrubí a povrchové úpravy viz. výpis prvků</t>
  </si>
  <si>
    <t>159868879</t>
  </si>
  <si>
    <t>767013R</t>
  </si>
  <si>
    <t>Z/13 - D+M protidešťové žaluzie se sítí proti hmyzu 150/150mm vč. prodloužení potrubí a povrchové úpravy viz. výpis prvků</t>
  </si>
  <si>
    <t>-332905001</t>
  </si>
  <si>
    <t>767014R</t>
  </si>
  <si>
    <t>Z/14 - Demontáž, uskladnění a zpětná montáž loga 2400/600mm vč. prodlouženého kotvení viz. výpis prvků</t>
  </si>
  <si>
    <t>-979126291</t>
  </si>
  <si>
    <t>767015R</t>
  </si>
  <si>
    <t>Z/15 - Demontáž, repase a zpětná montáž ocelových schodů vč. kotvení a povrchové úpravy viz. výpis prvků</t>
  </si>
  <si>
    <t>-1614169793</t>
  </si>
  <si>
    <t>767016R</t>
  </si>
  <si>
    <t>Z/16 - D+M ocel. úhelníku 100/100/6mm dl. 5,14m vč. kotvení a povrchové úpravy viz. výpis prvků</t>
  </si>
  <si>
    <t>-592387387</t>
  </si>
  <si>
    <t>767017R</t>
  </si>
  <si>
    <t>Z/17 - Demontáž, repase a zpětná montáž mříže 5140/2570mm vč. prodlouženého kotvení, úpravy rozměru, povrchové úpravy viz. výpis prvků</t>
  </si>
  <si>
    <t>-2114159972</t>
  </si>
  <si>
    <t>767018R</t>
  </si>
  <si>
    <t>Z/18 - Demontáž, repase a zpětná montáž pororoštu 620/2700mm vč. kotvení, úpravy rozměru, povrchové úpravy viz. výpis prvků</t>
  </si>
  <si>
    <t>989741193</t>
  </si>
  <si>
    <t>767021R</t>
  </si>
  <si>
    <t>Z/21 - Demontáž, repase a zpětná montáž cedule 400/400mm vč. prodlouženého kotvení viz. výpis prvků</t>
  </si>
  <si>
    <t>1507468696</t>
  </si>
  <si>
    <t>767022R</t>
  </si>
  <si>
    <t>Z/22 - Demontáž, repase a zpětná montáž cedule 600/400mm vč. prodlouženého kotvení viz. výpis prvků</t>
  </si>
  <si>
    <t>-1542667934</t>
  </si>
  <si>
    <t>767023R</t>
  </si>
  <si>
    <t>Z/23 - Demontáž, repase a zpětná montáž dvířek HUP 500/500mm vč. rámu, kotvení a povrchové úpravy viz. výpis prvků</t>
  </si>
  <si>
    <t>573727577</t>
  </si>
  <si>
    <t>767024R</t>
  </si>
  <si>
    <t>Z/24 - D+M dvířek elektro 1050/550mm vč. rámu, kotvení a povrchové úpravy viz. výpis prvků</t>
  </si>
  <si>
    <t>-1208220026</t>
  </si>
  <si>
    <t>767025R</t>
  </si>
  <si>
    <t>Z/25 - D+M dvířek elektro 650/650mm vč. rámu, kotvení a povrchové úpravy viz. výpis prvků</t>
  </si>
  <si>
    <t>1013354915</t>
  </si>
  <si>
    <t>767026R</t>
  </si>
  <si>
    <t>Z/26 - Demontáž, repase a zpětná montáž zábradlí 3700+1650/1250mm vč. kotvení a povrchové úpravy viz. výpis prvků</t>
  </si>
  <si>
    <t>-2019943688</t>
  </si>
  <si>
    <t>767027R</t>
  </si>
  <si>
    <t>Z/27 - Demontáž, repase a zpětná montáž poštovní schránky vč. kotvení a povrchové úpravy viz. výpis prvků</t>
  </si>
  <si>
    <t>1518209635</t>
  </si>
  <si>
    <t>767028R</t>
  </si>
  <si>
    <t>Z/28 - Demontáž, repase a zpětná montáž chladící jednotky vč. nových konzol a povrchové úpravy viz. výpis prvků</t>
  </si>
  <si>
    <t>1058223515</t>
  </si>
  <si>
    <t>767029R</t>
  </si>
  <si>
    <t>Z/29 - Demontáž, repase a zpětná montáž přístřešku vstupu vč. schodů a zábradlí vč. potřebných úprav a povrchové úpravy viz. výpis prvků</t>
  </si>
  <si>
    <t>1787384135</t>
  </si>
  <si>
    <t>767030R</t>
  </si>
  <si>
    <t>Z/30 - Demontáž, uskladnění a zpětná montáž plotu viz. výpis prvků</t>
  </si>
  <si>
    <t>1088680964</t>
  </si>
  <si>
    <t>767031R</t>
  </si>
  <si>
    <t>Z/31 - Demontáž, repase a zpětná montáž mříže žlabu 1480/185mm vč. kotvení a povrchové úpravy viz. výpis prvků</t>
  </si>
  <si>
    <t>-1392904655</t>
  </si>
  <si>
    <t>767032R</t>
  </si>
  <si>
    <t>Z/32 - Demontáž, repase a zpětná montáž mříže žlabu 440/900mm vč. kotvení a povrchové úpravy viz. výpis prvků</t>
  </si>
  <si>
    <t>653684340</t>
  </si>
  <si>
    <t>767033R</t>
  </si>
  <si>
    <t>Z/33 - Demontáž, repase a zpětná montáž mříže žlabu 440/3100mm vč. kotvení a povrchové úpravy viz. výpis prvků</t>
  </si>
  <si>
    <t>-2126251755</t>
  </si>
  <si>
    <t>767034R</t>
  </si>
  <si>
    <t>Z/34 - Demontáž, repase a zpětná montáž mříže žlabu 450/3000mm vč. kotvení a povrchové úpravy viz. výpis prvků</t>
  </si>
  <si>
    <t>1222811616</t>
  </si>
  <si>
    <t>767035R</t>
  </si>
  <si>
    <t>Z/35 - Demontáž, repase a zpětná montáž mříže žlabu 440/600mm vč. kotvení a povrchové úpravy viz. výpis prvků</t>
  </si>
  <si>
    <t>1128605657</t>
  </si>
  <si>
    <t>767036R</t>
  </si>
  <si>
    <t>Z/36 - D+M okenní mříže 2400/1250mm vč. kotvení a povrchové úpravy viz. výpis prvků</t>
  </si>
  <si>
    <t>-1702323801</t>
  </si>
  <si>
    <t>767037R</t>
  </si>
  <si>
    <t>Z/37 - D+M okenní mříže 5400/1700mm vč. kotvení a povrchové úpravy viz. výpis prvků</t>
  </si>
  <si>
    <t>-1104208886</t>
  </si>
  <si>
    <t>767038R</t>
  </si>
  <si>
    <t>Z/38 - D+M okenní mříže 2100/1250mm vč. kotvení a povrchové úpravy viz. výpis prvků</t>
  </si>
  <si>
    <t>-554511755</t>
  </si>
  <si>
    <t>767039R</t>
  </si>
  <si>
    <t>Z/39 - Demontáž, repase a zpětná montáž stojanu na kola vč. kotvení a povrchové úpravy viz. výpis prvků</t>
  </si>
  <si>
    <t>-2081558367</t>
  </si>
  <si>
    <t>-806230091</t>
  </si>
  <si>
    <t>"odkaz 11"</t>
  </si>
  <si>
    <t>"odkaz 18"</t>
  </si>
  <si>
    <t>-1379663572</t>
  </si>
  <si>
    <t>Demontáž ocelových dvířek - odkaz 24</t>
  </si>
  <si>
    <t>-1303691763</t>
  </si>
  <si>
    <t>767911R</t>
  </si>
  <si>
    <t>Demontáž, uskladnění a zpětná montáž odvodu kondenzátu v kovové liště dl. 2,5m vč. prodloužení a nátěru viz. legenda bourání 23</t>
  </si>
  <si>
    <t>-483656594</t>
  </si>
  <si>
    <t>577780428</t>
  </si>
  <si>
    <t>3,2+5,6</t>
  </si>
  <si>
    <t>0,3*(6,6+2,3*2+0,075*2+0,5*2+0,6*2)</t>
  </si>
  <si>
    <t>0,3*(0,18*4-1,77-0,97)</t>
  </si>
  <si>
    <t>2,3+3,2</t>
  </si>
  <si>
    <t>0,35*(0,44*2+0,23)</t>
  </si>
  <si>
    <t>0,3*0,23</t>
  </si>
  <si>
    <t>0,3*(1,775+0,9*2-0,86+0,18*2)</t>
  </si>
  <si>
    <t>3,4+0,7+6,5</t>
  </si>
  <si>
    <t>1+0,2+0,1+4,3</t>
  </si>
  <si>
    <t>0,3*(0,18*4-0,845-1,82)</t>
  </si>
  <si>
    <t>0,3*(3,6+1,5)</t>
  </si>
  <si>
    <t>650341712</t>
  </si>
  <si>
    <t>3,6*(2,95+7,5+9,15)</t>
  </si>
  <si>
    <t>3*(2,8+2,2+5,75+2,7+3+2,5+1,7+2,6)</t>
  </si>
  <si>
    <t>3*(2,7*2+4,2+1,5*3+5,6+3+2,5*2+2,6*2)</t>
  </si>
  <si>
    <t>-5,4*1,7+(1,7+5,4+1,7)*0,225</t>
  </si>
  <si>
    <t>-1,85*2,5+(2,5+1,85+2,5)*0,225</t>
  </si>
  <si>
    <t>-1,9*2,5+(2,5+1,9+2,5)*0,225</t>
  </si>
  <si>
    <t>3,3*(5,8+5,6+2,6*2+1,2*2+3+6,7+3,1)</t>
  </si>
  <si>
    <t>3,3*(2,7+3+5,6+2,6*2+5,6+5,8+6,7+10,3)</t>
  </si>
  <si>
    <t>-2,25*2,75+(2,75+2,25+2,75)*0,225</t>
  </si>
  <si>
    <t>-2,4*2,12*17+(2,12+2,4+2,12)*17*0,225</t>
  </si>
  <si>
    <t>-2,4*1,82*2+(1,82+2,4+1,82)*2*0,225</t>
  </si>
  <si>
    <t>3,05*(5,75+5,6*2+2,6*2+2,7*2+3,1)</t>
  </si>
  <si>
    <t>3,05*(5,75+2,7*2+2,6*2+2,5+3+5,8)</t>
  </si>
  <si>
    <t>3,05*(2,5+3,1+2,1)</t>
  </si>
  <si>
    <t>-2,4*1,85*18+(1,85+2,4+1,85)*18*0,225</t>
  </si>
  <si>
    <t>786901R</t>
  </si>
  <si>
    <t>Demontáž vnitřních žaluzií</t>
  </si>
  <si>
    <t>680089631</t>
  </si>
  <si>
    <t>2,4*1,25*5</t>
  </si>
  <si>
    <t>786911</t>
  </si>
  <si>
    <t>V/01 - D+M vnitřní žaluzie 1150/1250mm viz. výpis prvků</t>
  </si>
  <si>
    <t>-1927427387</t>
  </si>
  <si>
    <t>786912</t>
  </si>
  <si>
    <t>V/02 - D+M vnitřní žaluzie 2400/2120mm viz. výpis prvků</t>
  </si>
  <si>
    <t>-1956580875</t>
  </si>
  <si>
    <t>786913</t>
  </si>
  <si>
    <t>V/03 - D+M vnitřní žaluzie 2100/1820mm viz. výpis prvků</t>
  </si>
  <si>
    <t>-491325125</t>
  </si>
  <si>
    <t>786914</t>
  </si>
  <si>
    <t>V/04 - D+M vnitřní žaluzie 2400/1820mm viz. výpis prvků</t>
  </si>
  <si>
    <t>2053965255</t>
  </si>
  <si>
    <t>786915</t>
  </si>
  <si>
    <t>V/05 - D+M vnitřní žaluzie 2400/1850mm viz. výpis prvků</t>
  </si>
  <si>
    <t>-474188969</t>
  </si>
  <si>
    <t>786916</t>
  </si>
  <si>
    <t>V/06 - D+M vnitřní žaluzie 2400/1550mm viz. výpis prvků</t>
  </si>
  <si>
    <t>-1919498299</t>
  </si>
  <si>
    <t>786917</t>
  </si>
  <si>
    <t>V/07 - D+M vnitřní žaluzie 2100/1550mm viz. výpis prvků</t>
  </si>
  <si>
    <t>1309264524</t>
  </si>
  <si>
    <t>786918</t>
  </si>
  <si>
    <t>V/08 - D+M vnitřní žaluzie 2400/1250mm viz. výpis prvků</t>
  </si>
  <si>
    <t>-1734503757</t>
  </si>
  <si>
    <t>786919</t>
  </si>
  <si>
    <t>V/09 - D+M vnitřní žaluzie 5400/1700mm viz. výpis prvků</t>
  </si>
  <si>
    <t>-1778009992</t>
  </si>
  <si>
    <t>022 - Elektroinstalace</t>
  </si>
  <si>
    <t>-307984964</t>
  </si>
  <si>
    <t>024 - Příprava území</t>
  </si>
  <si>
    <t>1911993391</t>
  </si>
  <si>
    <t>-1994635917</t>
  </si>
  <si>
    <t>1714753777</t>
  </si>
  <si>
    <t>-1449769944</t>
  </si>
  <si>
    <t>164264249</t>
  </si>
  <si>
    <t>-2067545204</t>
  </si>
  <si>
    <t>488144709</t>
  </si>
  <si>
    <t>1883568497</t>
  </si>
  <si>
    <t>1805110469</t>
  </si>
  <si>
    <t>3,14*0,1*0,1*8,5*0,7*2</t>
  </si>
  <si>
    <t>03 - Vedlejší rozpočtové náklady</t>
  </si>
  <si>
    <t>031 - Vedlejší a rozpočtové náklady</t>
  </si>
  <si>
    <t>VRN - Vedlejší rozpočtové náklady</t>
  </si>
  <si>
    <t>VRN</t>
  </si>
  <si>
    <t>001</t>
  </si>
  <si>
    <t>Zařízení staveniště - zřízení, provoz, odstranění - komplet</t>
  </si>
  <si>
    <t>929808923</t>
  </si>
  <si>
    <t>002</t>
  </si>
  <si>
    <t>Geodetické práce – zaměření</t>
  </si>
  <si>
    <t>1833194494</t>
  </si>
  <si>
    <t>003</t>
  </si>
  <si>
    <t>Dokumentace skutečného provedení stavby</t>
  </si>
  <si>
    <t>2035924319</t>
  </si>
  <si>
    <t>004</t>
  </si>
  <si>
    <t>Fotodokumentace</t>
  </si>
  <si>
    <t>565407402</t>
  </si>
  <si>
    <t>005</t>
  </si>
  <si>
    <t>Informační tabule - dotace</t>
  </si>
  <si>
    <t>1636673319</t>
  </si>
  <si>
    <t>006</t>
  </si>
  <si>
    <t>Zkoušky trhové a výtažné</t>
  </si>
  <si>
    <t>1504172145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</si>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</sst>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42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4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50" fillId="3" borderId="0" xfId="1" applyFill="1"/>
    <xf numFmtId="0" fontId="0" fillId="3" borderId="0" xfId="0" applyFill="1"/>
    <xf numFmtId="0" fontId="14" fillId="3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3" fillId="0" borderId="18" xfId="0" applyNumberFormat="1" applyFont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166" fontId="33" fillId="0" borderId="0" xfId="0" applyNumberFormat="1" applyFont="1" applyBorder="1" applyAlignment="1" applyProtection="1">
      <alignment vertical="center"/>
    </xf>
    <xf numFmtId="4" fontId="33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3" fillId="0" borderId="23" xfId="0" applyNumberFormat="1" applyFont="1" applyBorder="1" applyAlignment="1" applyProtection="1">
      <alignment vertical="center"/>
    </xf>
    <xf numFmtId="4" fontId="33" fillId="0" borderId="24" xfId="0" applyNumberFormat="1" applyFont="1" applyBorder="1" applyAlignment="1" applyProtection="1">
      <alignment vertical="center"/>
    </xf>
    <xf numFmtId="166" fontId="33" fillId="0" borderId="24" xfId="0" applyNumberFormat="1" applyFont="1" applyBorder="1" applyAlignment="1" applyProtection="1">
      <alignment vertical="center"/>
    </xf>
    <xf numFmtId="4" fontId="33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4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6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7" fillId="0" borderId="16" xfId="0" applyNumberFormat="1" applyFont="1" applyBorder="1" applyAlignment="1" applyProtection="1"/>
    <xf numFmtId="166" fontId="37" fillId="0" borderId="17" xfId="0" applyNumberFormat="1" applyFont="1" applyBorder="1" applyAlignment="1" applyProtection="1"/>
    <xf numFmtId="4" fontId="38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41" fillId="0" borderId="0" xfId="0" applyFont="1" applyBorder="1" applyAlignment="1" applyProtection="1">
      <alignment horizontal="left" vertical="center"/>
    </xf>
    <xf numFmtId="0" fontId="41" fillId="0" borderId="0" xfId="0" applyFont="1" applyBorder="1" applyAlignment="1" applyProtection="1">
      <alignment horizontal="left" vertical="center" wrapText="1"/>
    </xf>
    <xf numFmtId="167" fontId="11" fillId="0" borderId="0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42" fillId="0" borderId="28" xfId="0" applyFont="1" applyBorder="1" applyAlignment="1" applyProtection="1">
      <alignment horizontal="center" vertical="center"/>
    </xf>
    <xf numFmtId="49" fontId="42" fillId="0" borderId="28" xfId="0" applyNumberFormat="1" applyFont="1" applyBorder="1" applyAlignment="1" applyProtection="1">
      <alignment horizontal="left" vertical="center" wrapText="1"/>
    </xf>
    <xf numFmtId="0" fontId="42" fillId="0" borderId="28" xfId="0" applyFont="1" applyBorder="1" applyAlignment="1" applyProtection="1">
      <alignment horizontal="left" vertical="center" wrapText="1"/>
    </xf>
    <xf numFmtId="0" fontId="42" fillId="0" borderId="28" xfId="0" applyFont="1" applyBorder="1" applyAlignment="1" applyProtection="1">
      <alignment horizontal="center" vertical="center" wrapText="1"/>
    </xf>
    <xf numFmtId="167" fontId="42" fillId="0" borderId="28" xfId="0" applyNumberFormat="1" applyFont="1" applyBorder="1" applyAlignment="1" applyProtection="1">
      <alignment vertical="center"/>
    </xf>
    <xf numFmtId="4" fontId="42" fillId="4" borderId="28" xfId="0" applyNumberFormat="1" applyFont="1" applyFill="1" applyBorder="1" applyAlignment="1" applyProtection="1">
      <alignment vertical="center"/>
      <protection locked="0"/>
    </xf>
    <xf numFmtId="4" fontId="42" fillId="0" borderId="28" xfId="0" applyNumberFormat="1" applyFont="1" applyBorder="1" applyAlignment="1" applyProtection="1">
      <alignment vertical="center"/>
    </xf>
    <xf numFmtId="0" fontId="42" fillId="0" borderId="5" xfId="0" applyFont="1" applyBorder="1" applyAlignment="1">
      <alignment vertical="center"/>
    </xf>
    <xf numFmtId="0" fontId="42" fillId="4" borderId="28" xfId="0" applyFont="1" applyFill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horizontal="left" vertical="center"/>
    </xf>
    <xf numFmtId="0" fontId="4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2" fillId="0" borderId="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5" xfId="0" applyFont="1" applyBorder="1" applyAlignment="1">
      <alignment vertical="center"/>
    </xf>
    <xf numFmtId="0" fontId="12" fillId="0" borderId="18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11" fillId="0" borderId="23" xfId="0" applyFont="1" applyBorder="1" applyAlignment="1" applyProtection="1">
      <alignment vertical="center"/>
    </xf>
    <xf numFmtId="0" fontId="11" fillId="0" borderId="24" xfId="0" applyFont="1" applyBorder="1" applyAlignment="1" applyProtection="1">
      <alignment vertical="center"/>
    </xf>
    <xf numFmtId="0" fontId="11" fillId="0" borderId="25" xfId="0" applyFont="1" applyBorder="1" applyAlignment="1" applyProtection="1">
      <alignment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0" xfId="0" applyAlignment="1" applyProtection="1">
      <alignment vertical="top"/>
      <protection locked="0"/>
    </xf>
    <xf numFmtId="0" fontId="43" fillId="0" borderId="29" xfId="0" applyFont="1" applyBorder="1" applyAlignment="1" applyProtection="1">
      <alignment vertical="center" wrapText="1"/>
      <protection locked="0"/>
    </xf>
    <xf numFmtId="0" fontId="43" fillId="0" borderId="30" xfId="0" applyFont="1" applyBorder="1" applyAlignment="1" applyProtection="1">
      <alignment vertical="center" wrapText="1"/>
      <protection locked="0"/>
    </xf>
    <xf numFmtId="0" fontId="43" fillId="0" borderId="31" xfId="0" applyFont="1" applyBorder="1" applyAlignment="1" applyProtection="1">
      <alignment vertical="center" wrapText="1"/>
      <protection locked="0"/>
    </xf>
    <xf numFmtId="0" fontId="43" fillId="0" borderId="32" xfId="0" applyFont="1" applyBorder="1" applyAlignment="1" applyProtection="1">
      <alignment horizontal="center" vertical="center" wrapText="1"/>
      <protection locked="0"/>
    </xf>
    <xf numFmtId="0" fontId="43" fillId="0" borderId="33" xfId="0" applyFont="1" applyBorder="1" applyAlignment="1" applyProtection="1">
      <alignment horizontal="center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33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49" fontId="46" fillId="0" borderId="1" xfId="0" applyNumberFormat="1" applyFont="1" applyBorder="1" applyAlignment="1" applyProtection="1">
      <alignment vertical="center" wrapText="1"/>
      <protection locked="0"/>
    </xf>
    <xf numFmtId="0" fontId="43" fillId="0" borderId="35" xfId="0" applyFont="1" applyBorder="1" applyAlignment="1" applyProtection="1">
      <alignment vertical="center" wrapText="1"/>
      <protection locked="0"/>
    </xf>
    <xf numFmtId="0" fontId="47" fillId="0" borderId="34" xfId="0" applyFont="1" applyBorder="1" applyAlignment="1" applyProtection="1">
      <alignment vertical="center" wrapText="1"/>
      <protection locked="0"/>
    </xf>
    <xf numFmtId="0" fontId="43" fillId="0" borderId="36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top"/>
      <protection locked="0"/>
    </xf>
    <xf numFmtId="0" fontId="43" fillId="0" borderId="0" xfId="0" applyFont="1" applyAlignment="1" applyProtection="1">
      <alignment vertical="top"/>
      <protection locked="0"/>
    </xf>
    <xf numFmtId="0" fontId="43" fillId="0" borderId="29" xfId="0" applyFont="1" applyBorder="1" applyAlignment="1" applyProtection="1">
      <alignment horizontal="left" vertical="center"/>
      <protection locked="0"/>
    </xf>
    <xf numFmtId="0" fontId="43" fillId="0" borderId="30" xfId="0" applyFont="1" applyBorder="1" applyAlignment="1" applyProtection="1">
      <alignment horizontal="left" vertical="center"/>
      <protection locked="0"/>
    </xf>
    <xf numFmtId="0" fontId="43" fillId="0" borderId="31" xfId="0" applyFont="1" applyBorder="1" applyAlignment="1" applyProtection="1">
      <alignment horizontal="left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8" fillId="0" borderId="0" xfId="0" applyFont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center" vertical="center"/>
      <protection locked="0"/>
    </xf>
    <xf numFmtId="0" fontId="48" fillId="0" borderId="34" xfId="0" applyFont="1" applyBorder="1" applyAlignment="1" applyProtection="1">
      <alignment horizontal="left" vertical="center"/>
      <protection locked="0"/>
    </xf>
    <xf numFmtId="0" fontId="49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center" vertical="center"/>
      <protection locked="0"/>
    </xf>
    <xf numFmtId="0" fontId="46" fillId="0" borderId="32" xfId="0" applyFont="1" applyBorder="1" applyAlignment="1" applyProtection="1">
      <alignment horizontal="left" vertical="center"/>
      <protection locked="0"/>
    </xf>
    <xf numFmtId="0" fontId="46" fillId="2" borderId="1" xfId="0" applyFont="1" applyFill="1" applyBorder="1" applyAlignment="1" applyProtection="1">
      <alignment horizontal="left" vertical="center"/>
      <protection locked="0"/>
    </xf>
    <xf numFmtId="0" fontId="46" fillId="2" borderId="1" xfId="0" applyFont="1" applyFill="1" applyBorder="1" applyAlignment="1" applyProtection="1">
      <alignment horizontal="center" vertical="center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center" vertical="center" wrapText="1"/>
      <protection locked="0"/>
    </xf>
    <xf numFmtId="0" fontId="43" fillId="0" borderId="29" xfId="0" applyFont="1" applyBorder="1" applyAlignment="1" applyProtection="1">
      <alignment horizontal="left" vertical="center" wrapText="1"/>
      <protection locked="0"/>
    </xf>
    <xf numFmtId="0" fontId="43" fillId="0" borderId="30" xfId="0" applyFont="1" applyBorder="1" applyAlignment="1" applyProtection="1">
      <alignment horizontal="left" vertical="center" wrapText="1"/>
      <protection locked="0"/>
    </xf>
    <xf numFmtId="0" fontId="43" fillId="0" borderId="3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8" fillId="0" borderId="32" xfId="0" applyFont="1" applyBorder="1" applyAlignment="1" applyProtection="1">
      <alignment horizontal="left" vertical="center" wrapText="1"/>
      <protection locked="0"/>
    </xf>
    <xf numFmtId="0" fontId="48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/>
      <protection locked="0"/>
    </xf>
    <xf numFmtId="0" fontId="46" fillId="0" borderId="35" xfId="0" applyFont="1" applyBorder="1" applyAlignment="1" applyProtection="1">
      <alignment horizontal="left" vertical="center" wrapText="1"/>
      <protection locked="0"/>
    </xf>
    <xf numFmtId="0" fontId="46" fillId="0" borderId="34" xfId="0" applyFont="1" applyBorder="1" applyAlignment="1" applyProtection="1">
      <alignment horizontal="left" vertical="center" wrapText="1"/>
      <protection locked="0"/>
    </xf>
    <xf numFmtId="0" fontId="46" fillId="0" borderId="36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left" vertical="top"/>
      <protection locked="0"/>
    </xf>
    <xf numFmtId="0" fontId="46" fillId="0" borderId="1" xfId="0" applyFont="1" applyBorder="1" applyAlignment="1" applyProtection="1">
      <alignment horizontal="center" vertical="top"/>
      <protection locked="0"/>
    </xf>
    <xf numFmtId="0" fontId="46" fillId="0" borderId="35" xfId="0" applyFont="1" applyBorder="1" applyAlignment="1" applyProtection="1">
      <alignment horizontal="left" vertical="center"/>
      <protection locked="0"/>
    </xf>
    <xf numFmtId="0" fontId="46" fillId="0" borderId="36" xfId="0" applyFont="1" applyBorder="1" applyAlignment="1" applyProtection="1">
      <alignment horizontal="left" vertical="center"/>
      <protection locked="0"/>
    </xf>
    <xf numFmtId="0" fontId="48" fillId="0" borderId="0" xfId="0" applyFont="1" applyAlignment="1" applyProtection="1">
      <alignment vertical="center"/>
      <protection locked="0"/>
    </xf>
    <xf numFmtId="0" fontId="45" fillId="0" borderId="1" xfId="0" applyFont="1" applyBorder="1" applyAlignment="1" applyProtection="1">
      <alignment vertical="center"/>
      <protection locked="0"/>
    </xf>
    <xf numFmtId="0" fontId="48" fillId="0" borderId="34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5" fillId="0" borderId="34" xfId="0" applyFont="1" applyBorder="1" applyAlignment="1" applyProtection="1">
      <alignment horizontal="left"/>
      <protection locked="0"/>
    </xf>
    <xf numFmtId="0" fontId="48" fillId="0" borderId="34" xfId="0" applyFont="1" applyBorder="1" applyAlignment="1" applyProtection="1">
      <protection locked="0"/>
    </xf>
    <xf numFmtId="0" fontId="43" fillId="0" borderId="32" xfId="0" applyFont="1" applyBorder="1" applyAlignment="1" applyProtection="1">
      <alignment vertical="top"/>
      <protection locked="0"/>
    </xf>
    <xf numFmtId="0" fontId="43" fillId="0" borderId="33" xfId="0" applyFont="1" applyBorder="1" applyAlignment="1" applyProtection="1">
      <alignment vertical="top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35" xfId="0" applyFont="1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vertical="top"/>
      <protection locked="0"/>
    </xf>
    <xf numFmtId="0" fontId="43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4" fillId="3" borderId="0" xfId="1" applyFont="1" applyFill="1" applyAlignment="1">
      <alignment vertical="center"/>
    </xf>
    <xf numFmtId="0" fontId="46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top"/>
      <protection locked="0"/>
    </xf>
    <xf numFmtId="0" fontId="45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49" fontId="46" fillId="0" borderId="1" xfId="0" applyNumberFormat="1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0" fontId="45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spans="1:74" ht="36.950000000000003" customHeight="1">
      <c r="AR2" s="411"/>
      <c r="AS2" s="411"/>
      <c r="AT2" s="411"/>
      <c r="AU2" s="411"/>
      <c r="AV2" s="411"/>
      <c r="AW2" s="411"/>
      <c r="AX2" s="411"/>
      <c r="AY2" s="411"/>
      <c r="AZ2" s="411"/>
      <c r="BA2" s="411"/>
      <c r="BB2" s="411"/>
      <c r="BC2" s="411"/>
      <c r="BD2" s="411"/>
      <c r="BE2" s="411"/>
      <c r="BS2" s="25" t="s">
        <v>8</v>
      </c>
      <c r="BT2" s="25" t="s">
        <v>9</v>
      </c>
    </row>
    <row r="3" spans="1:74" ht="6.95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8</v>
      </c>
      <c r="BT3" s="25" t="s">
        <v>10</v>
      </c>
    </row>
    <row r="4" spans="1:74" ht="36.950000000000003" customHeight="1">
      <c r="B4" s="29"/>
      <c r="C4" s="30"/>
      <c r="D4" s="31" t="s">
        <v>11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12</v>
      </c>
      <c r="BE4" s="34" t="s">
        <v>13</v>
      </c>
      <c r="BS4" s="25" t="s">
        <v>14</v>
      </c>
    </row>
    <row r="5" spans="1:74" ht="14.45" customHeight="1">
      <c r="B5" s="29"/>
      <c r="C5" s="30"/>
      <c r="D5" s="35" t="s">
        <v>15</v>
      </c>
      <c r="E5" s="30"/>
      <c r="F5" s="30"/>
      <c r="G5" s="30"/>
      <c r="H5" s="30"/>
      <c r="I5" s="30"/>
      <c r="J5" s="30"/>
      <c r="K5" s="372" t="s">
        <v>16</v>
      </c>
      <c r="L5" s="373"/>
      <c r="M5" s="373"/>
      <c r="N5" s="373"/>
      <c r="O5" s="373"/>
      <c r="P5" s="373"/>
      <c r="Q5" s="373"/>
      <c r="R5" s="373"/>
      <c r="S5" s="373"/>
      <c r="T5" s="373"/>
      <c r="U5" s="373"/>
      <c r="V5" s="373"/>
      <c r="W5" s="373"/>
      <c r="X5" s="373"/>
      <c r="Y5" s="373"/>
      <c r="Z5" s="373"/>
      <c r="AA5" s="373"/>
      <c r="AB5" s="373"/>
      <c r="AC5" s="373"/>
      <c r="AD5" s="373"/>
      <c r="AE5" s="373"/>
      <c r="AF5" s="373"/>
      <c r="AG5" s="373"/>
      <c r="AH5" s="373"/>
      <c r="AI5" s="373"/>
      <c r="AJ5" s="373"/>
      <c r="AK5" s="373"/>
      <c r="AL5" s="373"/>
      <c r="AM5" s="373"/>
      <c r="AN5" s="373"/>
      <c r="AO5" s="373"/>
      <c r="AP5" s="30"/>
      <c r="AQ5" s="32"/>
      <c r="BE5" s="370" t="s">
        <v>17</v>
      </c>
      <c r="BS5" s="25" t="s">
        <v>8</v>
      </c>
    </row>
    <row r="6" spans="1:74" ht="36.950000000000003" customHeight="1">
      <c r="B6" s="29"/>
      <c r="C6" s="30"/>
      <c r="D6" s="37" t="s">
        <v>18</v>
      </c>
      <c r="E6" s="30"/>
      <c r="F6" s="30"/>
      <c r="G6" s="30"/>
      <c r="H6" s="30"/>
      <c r="I6" s="30"/>
      <c r="J6" s="30"/>
      <c r="K6" s="374" t="s">
        <v>19</v>
      </c>
      <c r="L6" s="373"/>
      <c r="M6" s="373"/>
      <c r="N6" s="373"/>
      <c r="O6" s="373"/>
      <c r="P6" s="373"/>
      <c r="Q6" s="373"/>
      <c r="R6" s="373"/>
      <c r="S6" s="373"/>
      <c r="T6" s="373"/>
      <c r="U6" s="373"/>
      <c r="V6" s="373"/>
      <c r="W6" s="373"/>
      <c r="X6" s="373"/>
      <c r="Y6" s="373"/>
      <c r="Z6" s="373"/>
      <c r="AA6" s="373"/>
      <c r="AB6" s="373"/>
      <c r="AC6" s="373"/>
      <c r="AD6" s="373"/>
      <c r="AE6" s="373"/>
      <c r="AF6" s="373"/>
      <c r="AG6" s="373"/>
      <c r="AH6" s="373"/>
      <c r="AI6" s="373"/>
      <c r="AJ6" s="373"/>
      <c r="AK6" s="373"/>
      <c r="AL6" s="373"/>
      <c r="AM6" s="373"/>
      <c r="AN6" s="373"/>
      <c r="AO6" s="373"/>
      <c r="AP6" s="30"/>
      <c r="AQ6" s="32"/>
      <c r="BE6" s="371"/>
      <c r="BS6" s="25" t="s">
        <v>8</v>
      </c>
    </row>
    <row r="7" spans="1:74" ht="14.45" customHeight="1">
      <c r="B7" s="29"/>
      <c r="C7" s="30"/>
      <c r="D7" s="38" t="s">
        <v>20</v>
      </c>
      <c r="E7" s="30"/>
      <c r="F7" s="30"/>
      <c r="G7" s="30"/>
      <c r="H7" s="30"/>
      <c r="I7" s="30"/>
      <c r="J7" s="30"/>
      <c r="K7" s="36" t="s">
        <v>21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8" t="s">
        <v>22</v>
      </c>
      <c r="AL7" s="30"/>
      <c r="AM7" s="30"/>
      <c r="AN7" s="36" t="s">
        <v>21</v>
      </c>
      <c r="AO7" s="30"/>
      <c r="AP7" s="30"/>
      <c r="AQ7" s="32"/>
      <c r="BE7" s="371"/>
      <c r="BS7" s="25" t="s">
        <v>8</v>
      </c>
    </row>
    <row r="8" spans="1:74" ht="14.45" customHeight="1">
      <c r="B8" s="29"/>
      <c r="C8" s="30"/>
      <c r="D8" s="38" t="s">
        <v>23</v>
      </c>
      <c r="E8" s="30"/>
      <c r="F8" s="30"/>
      <c r="G8" s="30"/>
      <c r="H8" s="30"/>
      <c r="I8" s="30"/>
      <c r="J8" s="30"/>
      <c r="K8" s="36" t="s">
        <v>24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8" t="s">
        <v>25</v>
      </c>
      <c r="AL8" s="30"/>
      <c r="AM8" s="30"/>
      <c r="AN8" s="39" t="s">
        <v>26</v>
      </c>
      <c r="AO8" s="30"/>
      <c r="AP8" s="30"/>
      <c r="AQ8" s="32"/>
      <c r="BE8" s="371"/>
      <c r="BS8" s="25" t="s">
        <v>8</v>
      </c>
    </row>
    <row r="9" spans="1:74" ht="14.45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371"/>
      <c r="BS9" s="25" t="s">
        <v>8</v>
      </c>
    </row>
    <row r="10" spans="1:74" ht="14.45" customHeight="1">
      <c r="B10" s="29"/>
      <c r="C10" s="30"/>
      <c r="D10" s="38" t="s">
        <v>27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8" t="s">
        <v>28</v>
      </c>
      <c r="AL10" s="30"/>
      <c r="AM10" s="30"/>
      <c r="AN10" s="36" t="s">
        <v>21</v>
      </c>
      <c r="AO10" s="30"/>
      <c r="AP10" s="30"/>
      <c r="AQ10" s="32"/>
      <c r="BE10" s="371"/>
      <c r="BS10" s="25" t="s">
        <v>8</v>
      </c>
    </row>
    <row r="11" spans="1:74" ht="18.399999999999999" customHeight="1">
      <c r="B11" s="29"/>
      <c r="C11" s="30"/>
      <c r="D11" s="30"/>
      <c r="E11" s="36" t="s">
        <v>29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8" t="s">
        <v>30</v>
      </c>
      <c r="AL11" s="30"/>
      <c r="AM11" s="30"/>
      <c r="AN11" s="36" t="s">
        <v>21</v>
      </c>
      <c r="AO11" s="30"/>
      <c r="AP11" s="30"/>
      <c r="AQ11" s="32"/>
      <c r="BE11" s="371"/>
      <c r="BS11" s="25" t="s">
        <v>8</v>
      </c>
    </row>
    <row r="12" spans="1:74" ht="6.95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371"/>
      <c r="BS12" s="25" t="s">
        <v>8</v>
      </c>
    </row>
    <row r="13" spans="1:74" ht="14.45" customHeight="1">
      <c r="B13" s="29"/>
      <c r="C13" s="30"/>
      <c r="D13" s="38" t="s">
        <v>31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8" t="s">
        <v>28</v>
      </c>
      <c r="AL13" s="30"/>
      <c r="AM13" s="30"/>
      <c r="AN13" s="40" t="s">
        <v>32</v>
      </c>
      <c r="AO13" s="30"/>
      <c r="AP13" s="30"/>
      <c r="AQ13" s="32"/>
      <c r="BE13" s="371"/>
      <c r="BS13" s="25" t="s">
        <v>8</v>
      </c>
    </row>
    <row r="14" spans="1:74">
      <c r="B14" s="29"/>
      <c r="C14" s="30"/>
      <c r="D14" s="30"/>
      <c r="E14" s="375" t="s">
        <v>32</v>
      </c>
      <c r="F14" s="376"/>
      <c r="G14" s="376"/>
      <c r="H14" s="376"/>
      <c r="I14" s="376"/>
      <c r="J14" s="376"/>
      <c r="K14" s="376"/>
      <c r="L14" s="376"/>
      <c r="M14" s="376"/>
      <c r="N14" s="376"/>
      <c r="O14" s="376"/>
      <c r="P14" s="376"/>
      <c r="Q14" s="376"/>
      <c r="R14" s="376"/>
      <c r="S14" s="376"/>
      <c r="T14" s="376"/>
      <c r="U14" s="376"/>
      <c r="V14" s="376"/>
      <c r="W14" s="376"/>
      <c r="X14" s="376"/>
      <c r="Y14" s="376"/>
      <c r="Z14" s="376"/>
      <c r="AA14" s="376"/>
      <c r="AB14" s="376"/>
      <c r="AC14" s="376"/>
      <c r="AD14" s="376"/>
      <c r="AE14" s="376"/>
      <c r="AF14" s="376"/>
      <c r="AG14" s="376"/>
      <c r="AH14" s="376"/>
      <c r="AI14" s="376"/>
      <c r="AJ14" s="376"/>
      <c r="AK14" s="38" t="s">
        <v>30</v>
      </c>
      <c r="AL14" s="30"/>
      <c r="AM14" s="30"/>
      <c r="AN14" s="40" t="s">
        <v>32</v>
      </c>
      <c r="AO14" s="30"/>
      <c r="AP14" s="30"/>
      <c r="AQ14" s="32"/>
      <c r="BE14" s="371"/>
      <c r="BS14" s="25" t="s">
        <v>8</v>
      </c>
    </row>
    <row r="15" spans="1:74" ht="6.95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371"/>
      <c r="BS15" s="25" t="s">
        <v>6</v>
      </c>
    </row>
    <row r="16" spans="1:74" ht="14.45" customHeight="1">
      <c r="B16" s="29"/>
      <c r="C16" s="30"/>
      <c r="D16" s="38" t="s">
        <v>33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8" t="s">
        <v>28</v>
      </c>
      <c r="AL16" s="30"/>
      <c r="AM16" s="30"/>
      <c r="AN16" s="36" t="s">
        <v>21</v>
      </c>
      <c r="AO16" s="30"/>
      <c r="AP16" s="30"/>
      <c r="AQ16" s="32"/>
      <c r="BE16" s="371"/>
      <c r="BS16" s="25" t="s">
        <v>6</v>
      </c>
    </row>
    <row r="17" spans="2:71" ht="18.399999999999999" customHeight="1">
      <c r="B17" s="29"/>
      <c r="C17" s="30"/>
      <c r="D17" s="30"/>
      <c r="E17" s="36" t="s">
        <v>34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8" t="s">
        <v>30</v>
      </c>
      <c r="AL17" s="30"/>
      <c r="AM17" s="30"/>
      <c r="AN17" s="36" t="s">
        <v>21</v>
      </c>
      <c r="AO17" s="30"/>
      <c r="AP17" s="30"/>
      <c r="AQ17" s="32"/>
      <c r="BE17" s="371"/>
      <c r="BS17" s="25" t="s">
        <v>35</v>
      </c>
    </row>
    <row r="18" spans="2:71" ht="6.95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371"/>
      <c r="BS18" s="25" t="s">
        <v>8</v>
      </c>
    </row>
    <row r="19" spans="2:71" ht="14.45" customHeight="1">
      <c r="B19" s="29"/>
      <c r="C19" s="30"/>
      <c r="D19" s="38" t="s">
        <v>36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371"/>
      <c r="BS19" s="25" t="s">
        <v>8</v>
      </c>
    </row>
    <row r="20" spans="2:71" ht="22.5" customHeight="1">
      <c r="B20" s="29"/>
      <c r="C20" s="30"/>
      <c r="D20" s="30"/>
      <c r="E20" s="377" t="s">
        <v>21</v>
      </c>
      <c r="F20" s="377"/>
      <c r="G20" s="377"/>
      <c r="H20" s="377"/>
      <c r="I20" s="377"/>
      <c r="J20" s="377"/>
      <c r="K20" s="377"/>
      <c r="L20" s="377"/>
      <c r="M20" s="377"/>
      <c r="N20" s="377"/>
      <c r="O20" s="377"/>
      <c r="P20" s="377"/>
      <c r="Q20" s="377"/>
      <c r="R20" s="377"/>
      <c r="S20" s="377"/>
      <c r="T20" s="377"/>
      <c r="U20" s="377"/>
      <c r="V20" s="377"/>
      <c r="W20" s="377"/>
      <c r="X20" s="377"/>
      <c r="Y20" s="377"/>
      <c r="Z20" s="377"/>
      <c r="AA20" s="377"/>
      <c r="AB20" s="377"/>
      <c r="AC20" s="377"/>
      <c r="AD20" s="377"/>
      <c r="AE20" s="377"/>
      <c r="AF20" s="377"/>
      <c r="AG20" s="377"/>
      <c r="AH20" s="377"/>
      <c r="AI20" s="377"/>
      <c r="AJ20" s="377"/>
      <c r="AK20" s="377"/>
      <c r="AL20" s="377"/>
      <c r="AM20" s="377"/>
      <c r="AN20" s="377"/>
      <c r="AO20" s="30"/>
      <c r="AP20" s="30"/>
      <c r="AQ20" s="32"/>
      <c r="BE20" s="371"/>
      <c r="BS20" s="25" t="s">
        <v>35</v>
      </c>
    </row>
    <row r="21" spans="2:71" ht="6.95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371"/>
    </row>
    <row r="22" spans="2:71" ht="6.95" customHeight="1">
      <c r="B22" s="29"/>
      <c r="C22" s="30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30"/>
      <c r="AQ22" s="32"/>
      <c r="BE22" s="371"/>
    </row>
    <row r="23" spans="2:71" s="1" customFormat="1" ht="25.9" customHeight="1">
      <c r="B23" s="42"/>
      <c r="C23" s="43"/>
      <c r="D23" s="44" t="s">
        <v>37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378">
        <f>ROUND(AG51,2)</f>
        <v>0</v>
      </c>
      <c r="AL23" s="379"/>
      <c r="AM23" s="379"/>
      <c r="AN23" s="379"/>
      <c r="AO23" s="379"/>
      <c r="AP23" s="43"/>
      <c r="AQ23" s="46"/>
      <c r="BE23" s="371"/>
    </row>
    <row r="24" spans="2:71" s="1" customFormat="1" ht="6.95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6"/>
      <c r="BE24" s="371"/>
    </row>
    <row r="25" spans="2:71" s="1" customFormat="1" ht="13.5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380" t="s">
        <v>38</v>
      </c>
      <c r="M25" s="380"/>
      <c r="N25" s="380"/>
      <c r="O25" s="380"/>
      <c r="P25" s="43"/>
      <c r="Q25" s="43"/>
      <c r="R25" s="43"/>
      <c r="S25" s="43"/>
      <c r="T25" s="43"/>
      <c r="U25" s="43"/>
      <c r="V25" s="43"/>
      <c r="W25" s="380" t="s">
        <v>39</v>
      </c>
      <c r="X25" s="380"/>
      <c r="Y25" s="380"/>
      <c r="Z25" s="380"/>
      <c r="AA25" s="380"/>
      <c r="AB25" s="380"/>
      <c r="AC25" s="380"/>
      <c r="AD25" s="380"/>
      <c r="AE25" s="380"/>
      <c r="AF25" s="43"/>
      <c r="AG25" s="43"/>
      <c r="AH25" s="43"/>
      <c r="AI25" s="43"/>
      <c r="AJ25" s="43"/>
      <c r="AK25" s="380" t="s">
        <v>40</v>
      </c>
      <c r="AL25" s="380"/>
      <c r="AM25" s="380"/>
      <c r="AN25" s="380"/>
      <c r="AO25" s="380"/>
      <c r="AP25" s="43"/>
      <c r="AQ25" s="46"/>
      <c r="BE25" s="371"/>
    </row>
    <row r="26" spans="2:71" s="2" customFormat="1" ht="14.45" customHeight="1">
      <c r="B26" s="48"/>
      <c r="C26" s="49"/>
      <c r="D26" s="50" t="s">
        <v>41</v>
      </c>
      <c r="E26" s="49"/>
      <c r="F26" s="50" t="s">
        <v>42</v>
      </c>
      <c r="G26" s="49"/>
      <c r="H26" s="49"/>
      <c r="I26" s="49"/>
      <c r="J26" s="49"/>
      <c r="K26" s="49"/>
      <c r="L26" s="381">
        <v>0.21</v>
      </c>
      <c r="M26" s="382"/>
      <c r="N26" s="382"/>
      <c r="O26" s="382"/>
      <c r="P26" s="49"/>
      <c r="Q26" s="49"/>
      <c r="R26" s="49"/>
      <c r="S26" s="49"/>
      <c r="T26" s="49"/>
      <c r="U26" s="49"/>
      <c r="V26" s="49"/>
      <c r="W26" s="383">
        <f>ROUND(AZ51,2)</f>
        <v>0</v>
      </c>
      <c r="X26" s="382"/>
      <c r="Y26" s="382"/>
      <c r="Z26" s="382"/>
      <c r="AA26" s="382"/>
      <c r="AB26" s="382"/>
      <c r="AC26" s="382"/>
      <c r="AD26" s="382"/>
      <c r="AE26" s="382"/>
      <c r="AF26" s="49"/>
      <c r="AG26" s="49"/>
      <c r="AH26" s="49"/>
      <c r="AI26" s="49"/>
      <c r="AJ26" s="49"/>
      <c r="AK26" s="383">
        <f>ROUND(AV51,2)</f>
        <v>0</v>
      </c>
      <c r="AL26" s="382"/>
      <c r="AM26" s="382"/>
      <c r="AN26" s="382"/>
      <c r="AO26" s="382"/>
      <c r="AP26" s="49"/>
      <c r="AQ26" s="51"/>
      <c r="BE26" s="371"/>
    </row>
    <row r="27" spans="2:71" s="2" customFormat="1" ht="14.45" customHeight="1">
      <c r="B27" s="48"/>
      <c r="C27" s="49"/>
      <c r="D27" s="49"/>
      <c r="E27" s="49"/>
      <c r="F27" s="50" t="s">
        <v>43</v>
      </c>
      <c r="G27" s="49"/>
      <c r="H27" s="49"/>
      <c r="I27" s="49"/>
      <c r="J27" s="49"/>
      <c r="K27" s="49"/>
      <c r="L27" s="381">
        <v>0.15</v>
      </c>
      <c r="M27" s="382"/>
      <c r="N27" s="382"/>
      <c r="O27" s="382"/>
      <c r="P27" s="49"/>
      <c r="Q27" s="49"/>
      <c r="R27" s="49"/>
      <c r="S27" s="49"/>
      <c r="T27" s="49"/>
      <c r="U27" s="49"/>
      <c r="V27" s="49"/>
      <c r="W27" s="383">
        <f>ROUND(BA51,2)</f>
        <v>0</v>
      </c>
      <c r="X27" s="382"/>
      <c r="Y27" s="382"/>
      <c r="Z27" s="382"/>
      <c r="AA27" s="382"/>
      <c r="AB27" s="382"/>
      <c r="AC27" s="382"/>
      <c r="AD27" s="382"/>
      <c r="AE27" s="382"/>
      <c r="AF27" s="49"/>
      <c r="AG27" s="49"/>
      <c r="AH27" s="49"/>
      <c r="AI27" s="49"/>
      <c r="AJ27" s="49"/>
      <c r="AK27" s="383">
        <f>ROUND(AW51,2)</f>
        <v>0</v>
      </c>
      <c r="AL27" s="382"/>
      <c r="AM27" s="382"/>
      <c r="AN27" s="382"/>
      <c r="AO27" s="382"/>
      <c r="AP27" s="49"/>
      <c r="AQ27" s="51"/>
      <c r="BE27" s="371"/>
    </row>
    <row r="28" spans="2:71" s="2" customFormat="1" ht="14.45" hidden="1" customHeight="1">
      <c r="B28" s="48"/>
      <c r="C28" s="49"/>
      <c r="D28" s="49"/>
      <c r="E28" s="49"/>
      <c r="F28" s="50" t="s">
        <v>44</v>
      </c>
      <c r="G28" s="49"/>
      <c r="H28" s="49"/>
      <c r="I28" s="49"/>
      <c r="J28" s="49"/>
      <c r="K28" s="49"/>
      <c r="L28" s="381">
        <v>0.21</v>
      </c>
      <c r="M28" s="382"/>
      <c r="N28" s="382"/>
      <c r="O28" s="382"/>
      <c r="P28" s="49"/>
      <c r="Q28" s="49"/>
      <c r="R28" s="49"/>
      <c r="S28" s="49"/>
      <c r="T28" s="49"/>
      <c r="U28" s="49"/>
      <c r="V28" s="49"/>
      <c r="W28" s="383">
        <f>ROUND(BB51,2)</f>
        <v>0</v>
      </c>
      <c r="X28" s="382"/>
      <c r="Y28" s="382"/>
      <c r="Z28" s="382"/>
      <c r="AA28" s="382"/>
      <c r="AB28" s="382"/>
      <c r="AC28" s="382"/>
      <c r="AD28" s="382"/>
      <c r="AE28" s="382"/>
      <c r="AF28" s="49"/>
      <c r="AG28" s="49"/>
      <c r="AH28" s="49"/>
      <c r="AI28" s="49"/>
      <c r="AJ28" s="49"/>
      <c r="AK28" s="383">
        <v>0</v>
      </c>
      <c r="AL28" s="382"/>
      <c r="AM28" s="382"/>
      <c r="AN28" s="382"/>
      <c r="AO28" s="382"/>
      <c r="AP28" s="49"/>
      <c r="AQ28" s="51"/>
      <c r="BE28" s="371"/>
    </row>
    <row r="29" spans="2:71" s="2" customFormat="1" ht="14.45" hidden="1" customHeight="1">
      <c r="B29" s="48"/>
      <c r="C29" s="49"/>
      <c r="D29" s="49"/>
      <c r="E29" s="49"/>
      <c r="F29" s="50" t="s">
        <v>45</v>
      </c>
      <c r="G29" s="49"/>
      <c r="H29" s="49"/>
      <c r="I29" s="49"/>
      <c r="J29" s="49"/>
      <c r="K29" s="49"/>
      <c r="L29" s="381">
        <v>0.15</v>
      </c>
      <c r="M29" s="382"/>
      <c r="N29" s="382"/>
      <c r="O29" s="382"/>
      <c r="P29" s="49"/>
      <c r="Q29" s="49"/>
      <c r="R29" s="49"/>
      <c r="S29" s="49"/>
      <c r="T29" s="49"/>
      <c r="U29" s="49"/>
      <c r="V29" s="49"/>
      <c r="W29" s="383">
        <f>ROUND(BC51,2)</f>
        <v>0</v>
      </c>
      <c r="X29" s="382"/>
      <c r="Y29" s="382"/>
      <c r="Z29" s="382"/>
      <c r="AA29" s="382"/>
      <c r="AB29" s="382"/>
      <c r="AC29" s="382"/>
      <c r="AD29" s="382"/>
      <c r="AE29" s="382"/>
      <c r="AF29" s="49"/>
      <c r="AG29" s="49"/>
      <c r="AH29" s="49"/>
      <c r="AI29" s="49"/>
      <c r="AJ29" s="49"/>
      <c r="AK29" s="383">
        <v>0</v>
      </c>
      <c r="AL29" s="382"/>
      <c r="AM29" s="382"/>
      <c r="AN29" s="382"/>
      <c r="AO29" s="382"/>
      <c r="AP29" s="49"/>
      <c r="AQ29" s="51"/>
      <c r="BE29" s="371"/>
    </row>
    <row r="30" spans="2:71" s="2" customFormat="1" ht="14.45" hidden="1" customHeight="1">
      <c r="B30" s="48"/>
      <c r="C30" s="49"/>
      <c r="D30" s="49"/>
      <c r="E30" s="49"/>
      <c r="F30" s="50" t="s">
        <v>46</v>
      </c>
      <c r="G30" s="49"/>
      <c r="H30" s="49"/>
      <c r="I30" s="49"/>
      <c r="J30" s="49"/>
      <c r="K30" s="49"/>
      <c r="L30" s="381">
        <v>0</v>
      </c>
      <c r="M30" s="382"/>
      <c r="N30" s="382"/>
      <c r="O30" s="382"/>
      <c r="P30" s="49"/>
      <c r="Q30" s="49"/>
      <c r="R30" s="49"/>
      <c r="S30" s="49"/>
      <c r="T30" s="49"/>
      <c r="U30" s="49"/>
      <c r="V30" s="49"/>
      <c r="W30" s="383">
        <f>ROUND(BD51,2)</f>
        <v>0</v>
      </c>
      <c r="X30" s="382"/>
      <c r="Y30" s="382"/>
      <c r="Z30" s="382"/>
      <c r="AA30" s="382"/>
      <c r="AB30" s="382"/>
      <c r="AC30" s="382"/>
      <c r="AD30" s="382"/>
      <c r="AE30" s="382"/>
      <c r="AF30" s="49"/>
      <c r="AG30" s="49"/>
      <c r="AH30" s="49"/>
      <c r="AI30" s="49"/>
      <c r="AJ30" s="49"/>
      <c r="AK30" s="383">
        <v>0</v>
      </c>
      <c r="AL30" s="382"/>
      <c r="AM30" s="382"/>
      <c r="AN30" s="382"/>
      <c r="AO30" s="382"/>
      <c r="AP30" s="49"/>
      <c r="AQ30" s="51"/>
      <c r="BE30" s="371"/>
    </row>
    <row r="31" spans="2:71" s="1" customFormat="1" ht="6.95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6"/>
      <c r="BE31" s="371"/>
    </row>
    <row r="32" spans="2:71" s="1" customFormat="1" ht="25.9" customHeight="1">
      <c r="B32" s="42"/>
      <c r="C32" s="52"/>
      <c r="D32" s="53" t="s">
        <v>47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5" t="s">
        <v>48</v>
      </c>
      <c r="U32" s="54"/>
      <c r="V32" s="54"/>
      <c r="W32" s="54"/>
      <c r="X32" s="384" t="s">
        <v>49</v>
      </c>
      <c r="Y32" s="385"/>
      <c r="Z32" s="385"/>
      <c r="AA32" s="385"/>
      <c r="AB32" s="385"/>
      <c r="AC32" s="54"/>
      <c r="AD32" s="54"/>
      <c r="AE32" s="54"/>
      <c r="AF32" s="54"/>
      <c r="AG32" s="54"/>
      <c r="AH32" s="54"/>
      <c r="AI32" s="54"/>
      <c r="AJ32" s="54"/>
      <c r="AK32" s="386">
        <f>SUM(AK23:AK30)</f>
        <v>0</v>
      </c>
      <c r="AL32" s="385"/>
      <c r="AM32" s="385"/>
      <c r="AN32" s="385"/>
      <c r="AO32" s="387"/>
      <c r="AP32" s="52"/>
      <c r="AQ32" s="56"/>
      <c r="BE32" s="371"/>
    </row>
    <row r="33" spans="2:56" s="1" customFormat="1" ht="6.95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6"/>
    </row>
    <row r="34" spans="2:56" s="1" customFormat="1" ht="6.95" customHeight="1"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9"/>
    </row>
    <row r="38" spans="2:56" s="1" customFormat="1" ht="6.95" customHeight="1">
      <c r="B38" s="60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2"/>
    </row>
    <row r="39" spans="2:56" s="1" customFormat="1" ht="36.950000000000003" customHeight="1">
      <c r="B39" s="42"/>
      <c r="C39" s="63" t="s">
        <v>50</v>
      </c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2"/>
    </row>
    <row r="40" spans="2:56" s="1" customFormat="1" ht="6.95" customHeight="1">
      <c r="B40" s="42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2"/>
    </row>
    <row r="41" spans="2:56" s="3" customFormat="1" ht="14.45" customHeight="1">
      <c r="B41" s="65"/>
      <c r="C41" s="66" t="s">
        <v>15</v>
      </c>
      <c r="D41" s="67"/>
      <c r="E41" s="67"/>
      <c r="F41" s="67"/>
      <c r="G41" s="67"/>
      <c r="H41" s="67"/>
      <c r="I41" s="67"/>
      <c r="J41" s="67"/>
      <c r="K41" s="67"/>
      <c r="L41" s="67" t="str">
        <f>K5</f>
        <v>kol004</v>
      </c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8"/>
    </row>
    <row r="42" spans="2:56" s="4" customFormat="1" ht="36.950000000000003" customHeight="1">
      <c r="B42" s="69"/>
      <c r="C42" s="70" t="s">
        <v>18</v>
      </c>
      <c r="D42" s="71"/>
      <c r="E42" s="71"/>
      <c r="F42" s="71"/>
      <c r="G42" s="71"/>
      <c r="H42" s="71"/>
      <c r="I42" s="71"/>
      <c r="J42" s="71"/>
      <c r="K42" s="71"/>
      <c r="L42" s="388" t="str">
        <f>K6</f>
        <v>Zateplení budovy a výměna oken, odloučené pracoviště Jilemnického 2 - příprava</v>
      </c>
      <c r="M42" s="389"/>
      <c r="N42" s="389"/>
      <c r="O42" s="389"/>
      <c r="P42" s="389"/>
      <c r="Q42" s="389"/>
      <c r="R42" s="389"/>
      <c r="S42" s="389"/>
      <c r="T42" s="389"/>
      <c r="U42" s="389"/>
      <c r="V42" s="389"/>
      <c r="W42" s="389"/>
      <c r="X42" s="389"/>
      <c r="Y42" s="389"/>
      <c r="Z42" s="389"/>
      <c r="AA42" s="389"/>
      <c r="AB42" s="389"/>
      <c r="AC42" s="389"/>
      <c r="AD42" s="389"/>
      <c r="AE42" s="389"/>
      <c r="AF42" s="389"/>
      <c r="AG42" s="389"/>
      <c r="AH42" s="389"/>
      <c r="AI42" s="389"/>
      <c r="AJ42" s="389"/>
      <c r="AK42" s="389"/>
      <c r="AL42" s="389"/>
      <c r="AM42" s="389"/>
      <c r="AN42" s="389"/>
      <c r="AO42" s="389"/>
      <c r="AP42" s="71"/>
      <c r="AQ42" s="71"/>
      <c r="AR42" s="72"/>
    </row>
    <row r="43" spans="2:56" s="1" customFormat="1" ht="6.95" customHeight="1">
      <c r="B43" s="42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2"/>
    </row>
    <row r="44" spans="2:56" s="1" customFormat="1">
      <c r="B44" s="42"/>
      <c r="C44" s="66" t="s">
        <v>23</v>
      </c>
      <c r="D44" s="64"/>
      <c r="E44" s="64"/>
      <c r="F44" s="64"/>
      <c r="G44" s="64"/>
      <c r="H44" s="64"/>
      <c r="I44" s="64"/>
      <c r="J44" s="64"/>
      <c r="K44" s="64"/>
      <c r="L44" s="73" t="str">
        <f>IF(K8="","",K8)</f>
        <v>Hodonín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6" t="s">
        <v>25</v>
      </c>
      <c r="AJ44" s="64"/>
      <c r="AK44" s="64"/>
      <c r="AL44" s="64"/>
      <c r="AM44" s="390" t="str">
        <f>IF(AN8= "","",AN8)</f>
        <v>9.10.2017</v>
      </c>
      <c r="AN44" s="390"/>
      <c r="AO44" s="64"/>
      <c r="AP44" s="64"/>
      <c r="AQ44" s="64"/>
      <c r="AR44" s="62"/>
    </row>
    <row r="45" spans="2:56" s="1" customFormat="1" ht="6.95" customHeight="1">
      <c r="B45" s="42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2"/>
    </row>
    <row r="46" spans="2:56" s="1" customFormat="1">
      <c r="B46" s="42"/>
      <c r="C46" s="66" t="s">
        <v>27</v>
      </c>
      <c r="D46" s="64"/>
      <c r="E46" s="64"/>
      <c r="F46" s="64"/>
      <c r="G46" s="64"/>
      <c r="H46" s="64"/>
      <c r="I46" s="64"/>
      <c r="J46" s="64"/>
      <c r="K46" s="64"/>
      <c r="L46" s="67" t="str">
        <f>IF(E11= "","",E11)</f>
        <v>ISŠ Hodonín, příspěvková organizace</v>
      </c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6" t="s">
        <v>33</v>
      </c>
      <c r="AJ46" s="64"/>
      <c r="AK46" s="64"/>
      <c r="AL46" s="64"/>
      <c r="AM46" s="391" t="str">
        <f>IF(E17="","",E17)</f>
        <v>Smart projekt CZ s.r.o.</v>
      </c>
      <c r="AN46" s="391"/>
      <c r="AO46" s="391"/>
      <c r="AP46" s="391"/>
      <c r="AQ46" s="64"/>
      <c r="AR46" s="62"/>
      <c r="AS46" s="392" t="s">
        <v>51</v>
      </c>
      <c r="AT46" s="393"/>
      <c r="AU46" s="75"/>
      <c r="AV46" s="75"/>
      <c r="AW46" s="75"/>
      <c r="AX46" s="75"/>
      <c r="AY46" s="75"/>
      <c r="AZ46" s="75"/>
      <c r="BA46" s="75"/>
      <c r="BB46" s="75"/>
      <c r="BC46" s="75"/>
      <c r="BD46" s="76"/>
    </row>
    <row r="47" spans="2:56" s="1" customFormat="1">
      <c r="B47" s="42"/>
      <c r="C47" s="66" t="s">
        <v>31</v>
      </c>
      <c r="D47" s="64"/>
      <c r="E47" s="64"/>
      <c r="F47" s="64"/>
      <c r="G47" s="64"/>
      <c r="H47" s="64"/>
      <c r="I47" s="64"/>
      <c r="J47" s="64"/>
      <c r="K47" s="64"/>
      <c r="L47" s="67" t="str">
        <f>IF(E14= "Vyplň údaj","",E14)</f>
        <v/>
      </c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2"/>
      <c r="AS47" s="394"/>
      <c r="AT47" s="395"/>
      <c r="AU47" s="77"/>
      <c r="AV47" s="77"/>
      <c r="AW47" s="77"/>
      <c r="AX47" s="77"/>
      <c r="AY47" s="77"/>
      <c r="AZ47" s="77"/>
      <c r="BA47" s="77"/>
      <c r="BB47" s="77"/>
      <c r="BC47" s="77"/>
      <c r="BD47" s="78"/>
    </row>
    <row r="48" spans="2:56" s="1" customFormat="1" ht="10.9" customHeight="1">
      <c r="B48" s="42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2"/>
      <c r="AS48" s="396"/>
      <c r="AT48" s="397"/>
      <c r="AU48" s="43"/>
      <c r="AV48" s="43"/>
      <c r="AW48" s="43"/>
      <c r="AX48" s="43"/>
      <c r="AY48" s="43"/>
      <c r="AZ48" s="43"/>
      <c r="BA48" s="43"/>
      <c r="BB48" s="43"/>
      <c r="BC48" s="43"/>
      <c r="BD48" s="79"/>
    </row>
    <row r="49" spans="1:91" s="1" customFormat="1" ht="29.25" customHeight="1">
      <c r="B49" s="42"/>
      <c r="C49" s="398" t="s">
        <v>52</v>
      </c>
      <c r="D49" s="399"/>
      <c r="E49" s="399"/>
      <c r="F49" s="399"/>
      <c r="G49" s="399"/>
      <c r="H49" s="80"/>
      <c r="I49" s="400" t="s">
        <v>53</v>
      </c>
      <c r="J49" s="399"/>
      <c r="K49" s="399"/>
      <c r="L49" s="399"/>
      <c r="M49" s="399"/>
      <c r="N49" s="399"/>
      <c r="O49" s="399"/>
      <c r="P49" s="399"/>
      <c r="Q49" s="399"/>
      <c r="R49" s="399"/>
      <c r="S49" s="399"/>
      <c r="T49" s="399"/>
      <c r="U49" s="399"/>
      <c r="V49" s="399"/>
      <c r="W49" s="399"/>
      <c r="X49" s="399"/>
      <c r="Y49" s="399"/>
      <c r="Z49" s="399"/>
      <c r="AA49" s="399"/>
      <c r="AB49" s="399"/>
      <c r="AC49" s="399"/>
      <c r="AD49" s="399"/>
      <c r="AE49" s="399"/>
      <c r="AF49" s="399"/>
      <c r="AG49" s="401" t="s">
        <v>54</v>
      </c>
      <c r="AH49" s="399"/>
      <c r="AI49" s="399"/>
      <c r="AJ49" s="399"/>
      <c r="AK49" s="399"/>
      <c r="AL49" s="399"/>
      <c r="AM49" s="399"/>
      <c r="AN49" s="400" t="s">
        <v>55</v>
      </c>
      <c r="AO49" s="399"/>
      <c r="AP49" s="399"/>
      <c r="AQ49" s="81" t="s">
        <v>56</v>
      </c>
      <c r="AR49" s="62"/>
      <c r="AS49" s="82" t="s">
        <v>57</v>
      </c>
      <c r="AT49" s="83" t="s">
        <v>58</v>
      </c>
      <c r="AU49" s="83" t="s">
        <v>59</v>
      </c>
      <c r="AV49" s="83" t="s">
        <v>60</v>
      </c>
      <c r="AW49" s="83" t="s">
        <v>61</v>
      </c>
      <c r="AX49" s="83" t="s">
        <v>62</v>
      </c>
      <c r="AY49" s="83" t="s">
        <v>63</v>
      </c>
      <c r="AZ49" s="83" t="s">
        <v>64</v>
      </c>
      <c r="BA49" s="83" t="s">
        <v>65</v>
      </c>
      <c r="BB49" s="83" t="s">
        <v>66</v>
      </c>
      <c r="BC49" s="83" t="s">
        <v>67</v>
      </c>
      <c r="BD49" s="84" t="s">
        <v>68</v>
      </c>
    </row>
    <row r="50" spans="1:91" s="1" customFormat="1" ht="10.9" customHeight="1">
      <c r="B50" s="42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2"/>
      <c r="AS50" s="85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7"/>
    </row>
    <row r="51" spans="1:91" s="4" customFormat="1" ht="32.450000000000003" customHeight="1">
      <c r="B51" s="69"/>
      <c r="C51" s="88" t="s">
        <v>69</v>
      </c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409">
        <f>ROUND(AG52+AG57+AG61,2)</f>
        <v>0</v>
      </c>
      <c r="AH51" s="409"/>
      <c r="AI51" s="409"/>
      <c r="AJ51" s="409"/>
      <c r="AK51" s="409"/>
      <c r="AL51" s="409"/>
      <c r="AM51" s="409"/>
      <c r="AN51" s="410">
        <f t="shared" ref="AN51:AN62" si="0">SUM(AG51,AT51)</f>
        <v>0</v>
      </c>
      <c r="AO51" s="410"/>
      <c r="AP51" s="410"/>
      <c r="AQ51" s="90" t="s">
        <v>21</v>
      </c>
      <c r="AR51" s="72"/>
      <c r="AS51" s="91">
        <f>ROUND(AS52+AS57+AS61,2)</f>
        <v>0</v>
      </c>
      <c r="AT51" s="92">
        <f t="shared" ref="AT51:AT62" si="1">ROUND(SUM(AV51:AW51),2)</f>
        <v>0</v>
      </c>
      <c r="AU51" s="93">
        <f>ROUND(AU52+AU57+AU61,5)</f>
        <v>0</v>
      </c>
      <c r="AV51" s="92">
        <f>ROUND(AZ51*L26,2)</f>
        <v>0</v>
      </c>
      <c r="AW51" s="92">
        <f>ROUND(BA51*L27,2)</f>
        <v>0</v>
      </c>
      <c r="AX51" s="92">
        <f>ROUND(BB51*L26,2)</f>
        <v>0</v>
      </c>
      <c r="AY51" s="92">
        <f>ROUND(BC51*L27,2)</f>
        <v>0</v>
      </c>
      <c r="AZ51" s="92">
        <f>ROUND(AZ52+AZ57+AZ61,2)</f>
        <v>0</v>
      </c>
      <c r="BA51" s="92">
        <f>ROUND(BA52+BA57+BA61,2)</f>
        <v>0</v>
      </c>
      <c r="BB51" s="92">
        <f>ROUND(BB52+BB57+BB61,2)</f>
        <v>0</v>
      </c>
      <c r="BC51" s="92">
        <f>ROUND(BC52+BC57+BC61,2)</f>
        <v>0</v>
      </c>
      <c r="BD51" s="94">
        <f>ROUND(BD52+BD57+BD61,2)</f>
        <v>0</v>
      </c>
      <c r="BS51" s="95" t="s">
        <v>70</v>
      </c>
      <c r="BT51" s="95" t="s">
        <v>71</v>
      </c>
      <c r="BU51" s="96" t="s">
        <v>72</v>
      </c>
      <c r="BV51" s="95" t="s">
        <v>73</v>
      </c>
      <c r="BW51" s="95" t="s">
        <v>7</v>
      </c>
      <c r="BX51" s="95" t="s">
        <v>74</v>
      </c>
      <c r="CL51" s="95" t="s">
        <v>21</v>
      </c>
    </row>
    <row r="52" spans="1:91" s="5" customFormat="1" ht="22.5" customHeight="1">
      <c r="B52" s="97"/>
      <c r="C52" s="98"/>
      <c r="D52" s="405" t="s">
        <v>75</v>
      </c>
      <c r="E52" s="405"/>
      <c r="F52" s="405"/>
      <c r="G52" s="405"/>
      <c r="H52" s="405"/>
      <c r="I52" s="99"/>
      <c r="J52" s="405" t="s">
        <v>76</v>
      </c>
      <c r="K52" s="405"/>
      <c r="L52" s="405"/>
      <c r="M52" s="405"/>
      <c r="N52" s="405"/>
      <c r="O52" s="405"/>
      <c r="P52" s="405"/>
      <c r="Q52" s="405"/>
      <c r="R52" s="405"/>
      <c r="S52" s="405"/>
      <c r="T52" s="405"/>
      <c r="U52" s="405"/>
      <c r="V52" s="405"/>
      <c r="W52" s="405"/>
      <c r="X52" s="405"/>
      <c r="Y52" s="405"/>
      <c r="Z52" s="405"/>
      <c r="AA52" s="405"/>
      <c r="AB52" s="405"/>
      <c r="AC52" s="405"/>
      <c r="AD52" s="405"/>
      <c r="AE52" s="405"/>
      <c r="AF52" s="405"/>
      <c r="AG52" s="404">
        <f>ROUND(SUM(AG53:AG56),2)</f>
        <v>0</v>
      </c>
      <c r="AH52" s="403"/>
      <c r="AI52" s="403"/>
      <c r="AJ52" s="403"/>
      <c r="AK52" s="403"/>
      <c r="AL52" s="403"/>
      <c r="AM52" s="403"/>
      <c r="AN52" s="402">
        <f t="shared" si="0"/>
        <v>0</v>
      </c>
      <c r="AO52" s="403"/>
      <c r="AP52" s="403"/>
      <c r="AQ52" s="100" t="s">
        <v>77</v>
      </c>
      <c r="AR52" s="101"/>
      <c r="AS52" s="102">
        <f>ROUND(SUM(AS53:AS56),2)</f>
        <v>0</v>
      </c>
      <c r="AT52" s="103">
        <f t="shared" si="1"/>
        <v>0</v>
      </c>
      <c r="AU52" s="104">
        <f>ROUND(SUM(AU53:AU56),5)</f>
        <v>0</v>
      </c>
      <c r="AV52" s="103">
        <f>ROUND(AZ52*L26,2)</f>
        <v>0</v>
      </c>
      <c r="AW52" s="103">
        <f>ROUND(BA52*L27,2)</f>
        <v>0</v>
      </c>
      <c r="AX52" s="103">
        <f>ROUND(BB52*L26,2)</f>
        <v>0</v>
      </c>
      <c r="AY52" s="103">
        <f>ROUND(BC52*L27,2)</f>
        <v>0</v>
      </c>
      <c r="AZ52" s="103">
        <f>ROUND(SUM(AZ53:AZ56),2)</f>
        <v>0</v>
      </c>
      <c r="BA52" s="103">
        <f>ROUND(SUM(BA53:BA56),2)</f>
        <v>0</v>
      </c>
      <c r="BB52" s="103">
        <f>ROUND(SUM(BB53:BB56),2)</f>
        <v>0</v>
      </c>
      <c r="BC52" s="103">
        <f>ROUND(SUM(BC53:BC56),2)</f>
        <v>0</v>
      </c>
      <c r="BD52" s="105">
        <f>ROUND(SUM(BD53:BD56),2)</f>
        <v>0</v>
      </c>
      <c r="BS52" s="106" t="s">
        <v>70</v>
      </c>
      <c r="BT52" s="106" t="s">
        <v>78</v>
      </c>
      <c r="BU52" s="106" t="s">
        <v>72</v>
      </c>
      <c r="BV52" s="106" t="s">
        <v>73</v>
      </c>
      <c r="BW52" s="106" t="s">
        <v>79</v>
      </c>
      <c r="BX52" s="106" t="s">
        <v>7</v>
      </c>
      <c r="CL52" s="106" t="s">
        <v>21</v>
      </c>
      <c r="CM52" s="106" t="s">
        <v>80</v>
      </c>
    </row>
    <row r="53" spans="1:91" s="6" customFormat="1" ht="22.5" customHeight="1">
      <c r="A53" s="107" t="s">
        <v>81</v>
      </c>
      <c r="B53" s="108"/>
      <c r="C53" s="109"/>
      <c r="D53" s="109"/>
      <c r="E53" s="408" t="s">
        <v>82</v>
      </c>
      <c r="F53" s="408"/>
      <c r="G53" s="408"/>
      <c r="H53" s="408"/>
      <c r="I53" s="408"/>
      <c r="J53" s="109"/>
      <c r="K53" s="408" t="s">
        <v>83</v>
      </c>
      <c r="L53" s="408"/>
      <c r="M53" s="408"/>
      <c r="N53" s="408"/>
      <c r="O53" s="408"/>
      <c r="P53" s="408"/>
      <c r="Q53" s="408"/>
      <c r="R53" s="408"/>
      <c r="S53" s="408"/>
      <c r="T53" s="408"/>
      <c r="U53" s="408"/>
      <c r="V53" s="408"/>
      <c r="W53" s="408"/>
      <c r="X53" s="408"/>
      <c r="Y53" s="408"/>
      <c r="Z53" s="408"/>
      <c r="AA53" s="408"/>
      <c r="AB53" s="408"/>
      <c r="AC53" s="408"/>
      <c r="AD53" s="408"/>
      <c r="AE53" s="408"/>
      <c r="AF53" s="408"/>
      <c r="AG53" s="406">
        <f>'011 - Architektonicky-sta...'!J29</f>
        <v>0</v>
      </c>
      <c r="AH53" s="407"/>
      <c r="AI53" s="407"/>
      <c r="AJ53" s="407"/>
      <c r="AK53" s="407"/>
      <c r="AL53" s="407"/>
      <c r="AM53" s="407"/>
      <c r="AN53" s="406">
        <f t="shared" si="0"/>
        <v>0</v>
      </c>
      <c r="AO53" s="407"/>
      <c r="AP53" s="407"/>
      <c r="AQ53" s="110" t="s">
        <v>84</v>
      </c>
      <c r="AR53" s="111"/>
      <c r="AS53" s="112">
        <v>0</v>
      </c>
      <c r="AT53" s="113">
        <f t="shared" si="1"/>
        <v>0</v>
      </c>
      <c r="AU53" s="114">
        <f>'011 - Architektonicky-sta...'!P107</f>
        <v>0</v>
      </c>
      <c r="AV53" s="113">
        <f>'011 - Architektonicky-sta...'!J32</f>
        <v>0</v>
      </c>
      <c r="AW53" s="113">
        <f>'011 - Architektonicky-sta...'!J33</f>
        <v>0</v>
      </c>
      <c r="AX53" s="113">
        <f>'011 - Architektonicky-sta...'!J34</f>
        <v>0</v>
      </c>
      <c r="AY53" s="113">
        <f>'011 - Architektonicky-sta...'!J35</f>
        <v>0</v>
      </c>
      <c r="AZ53" s="113">
        <f>'011 - Architektonicky-sta...'!F32</f>
        <v>0</v>
      </c>
      <c r="BA53" s="113">
        <f>'011 - Architektonicky-sta...'!F33</f>
        <v>0</v>
      </c>
      <c r="BB53" s="113">
        <f>'011 - Architektonicky-sta...'!F34</f>
        <v>0</v>
      </c>
      <c r="BC53" s="113">
        <f>'011 - Architektonicky-sta...'!F35</f>
        <v>0</v>
      </c>
      <c r="BD53" s="115">
        <f>'011 - Architektonicky-sta...'!F36</f>
        <v>0</v>
      </c>
      <c r="BT53" s="116" t="s">
        <v>80</v>
      </c>
      <c r="BV53" s="116" t="s">
        <v>73</v>
      </c>
      <c r="BW53" s="116" t="s">
        <v>85</v>
      </c>
      <c r="BX53" s="116" t="s">
        <v>79</v>
      </c>
      <c r="CL53" s="116" t="s">
        <v>21</v>
      </c>
    </row>
    <row r="54" spans="1:91" s="6" customFormat="1" ht="22.5" customHeight="1">
      <c r="A54" s="107" t="s">
        <v>81</v>
      </c>
      <c r="B54" s="108"/>
      <c r="C54" s="109"/>
      <c r="D54" s="109"/>
      <c r="E54" s="408" t="s">
        <v>86</v>
      </c>
      <c r="F54" s="408"/>
      <c r="G54" s="408"/>
      <c r="H54" s="408"/>
      <c r="I54" s="408"/>
      <c r="J54" s="109"/>
      <c r="K54" s="408" t="s">
        <v>87</v>
      </c>
      <c r="L54" s="408"/>
      <c r="M54" s="408"/>
      <c r="N54" s="408"/>
      <c r="O54" s="408"/>
      <c r="P54" s="408"/>
      <c r="Q54" s="408"/>
      <c r="R54" s="408"/>
      <c r="S54" s="408"/>
      <c r="T54" s="408"/>
      <c r="U54" s="408"/>
      <c r="V54" s="408"/>
      <c r="W54" s="408"/>
      <c r="X54" s="408"/>
      <c r="Y54" s="408"/>
      <c r="Z54" s="408"/>
      <c r="AA54" s="408"/>
      <c r="AB54" s="408"/>
      <c r="AC54" s="408"/>
      <c r="AD54" s="408"/>
      <c r="AE54" s="408"/>
      <c r="AF54" s="408"/>
      <c r="AG54" s="406">
        <f>'012 - Elektroinstalace'!J29</f>
        <v>0</v>
      </c>
      <c r="AH54" s="407"/>
      <c r="AI54" s="407"/>
      <c r="AJ54" s="407"/>
      <c r="AK54" s="407"/>
      <c r="AL54" s="407"/>
      <c r="AM54" s="407"/>
      <c r="AN54" s="406">
        <f t="shared" si="0"/>
        <v>0</v>
      </c>
      <c r="AO54" s="407"/>
      <c r="AP54" s="407"/>
      <c r="AQ54" s="110" t="s">
        <v>84</v>
      </c>
      <c r="AR54" s="111"/>
      <c r="AS54" s="112">
        <v>0</v>
      </c>
      <c r="AT54" s="113">
        <f t="shared" si="1"/>
        <v>0</v>
      </c>
      <c r="AU54" s="114">
        <f>'012 - Elektroinstalace'!P84</f>
        <v>0</v>
      </c>
      <c r="AV54" s="113">
        <f>'012 - Elektroinstalace'!J32</f>
        <v>0</v>
      </c>
      <c r="AW54" s="113">
        <f>'012 - Elektroinstalace'!J33</f>
        <v>0</v>
      </c>
      <c r="AX54" s="113">
        <f>'012 - Elektroinstalace'!J34</f>
        <v>0</v>
      </c>
      <c r="AY54" s="113">
        <f>'012 - Elektroinstalace'!J35</f>
        <v>0</v>
      </c>
      <c r="AZ54" s="113">
        <f>'012 - Elektroinstalace'!F32</f>
        <v>0</v>
      </c>
      <c r="BA54" s="113">
        <f>'012 - Elektroinstalace'!F33</f>
        <v>0</v>
      </c>
      <c r="BB54" s="113">
        <f>'012 - Elektroinstalace'!F34</f>
        <v>0</v>
      </c>
      <c r="BC54" s="113">
        <f>'012 - Elektroinstalace'!F35</f>
        <v>0</v>
      </c>
      <c r="BD54" s="115">
        <f>'012 - Elektroinstalace'!F36</f>
        <v>0</v>
      </c>
      <c r="BT54" s="116" t="s">
        <v>80</v>
      </c>
      <c r="BV54" s="116" t="s">
        <v>73</v>
      </c>
      <c r="BW54" s="116" t="s">
        <v>88</v>
      </c>
      <c r="BX54" s="116" t="s">
        <v>79</v>
      </c>
      <c r="CL54" s="116" t="s">
        <v>21</v>
      </c>
    </row>
    <row r="55" spans="1:91" s="6" customFormat="1" ht="22.5" customHeight="1">
      <c r="A55" s="107" t="s">
        <v>81</v>
      </c>
      <c r="B55" s="108"/>
      <c r="C55" s="109"/>
      <c r="D55" s="109"/>
      <c r="E55" s="408" t="s">
        <v>89</v>
      </c>
      <c r="F55" s="408"/>
      <c r="G55" s="408"/>
      <c r="H55" s="408"/>
      <c r="I55" s="408"/>
      <c r="J55" s="109"/>
      <c r="K55" s="408" t="s">
        <v>90</v>
      </c>
      <c r="L55" s="408"/>
      <c r="M55" s="408"/>
      <c r="N55" s="408"/>
      <c r="O55" s="408"/>
      <c r="P55" s="408"/>
      <c r="Q55" s="408"/>
      <c r="R55" s="408"/>
      <c r="S55" s="408"/>
      <c r="T55" s="408"/>
      <c r="U55" s="408"/>
      <c r="V55" s="408"/>
      <c r="W55" s="408"/>
      <c r="X55" s="408"/>
      <c r="Y55" s="408"/>
      <c r="Z55" s="408"/>
      <c r="AA55" s="408"/>
      <c r="AB55" s="408"/>
      <c r="AC55" s="408"/>
      <c r="AD55" s="408"/>
      <c r="AE55" s="408"/>
      <c r="AF55" s="408"/>
      <c r="AG55" s="406">
        <f>'013 - Vzduchotechnika'!J29</f>
        <v>0</v>
      </c>
      <c r="AH55" s="407"/>
      <c r="AI55" s="407"/>
      <c r="AJ55" s="407"/>
      <c r="AK55" s="407"/>
      <c r="AL55" s="407"/>
      <c r="AM55" s="407"/>
      <c r="AN55" s="406">
        <f t="shared" si="0"/>
        <v>0</v>
      </c>
      <c r="AO55" s="407"/>
      <c r="AP55" s="407"/>
      <c r="AQ55" s="110" t="s">
        <v>84</v>
      </c>
      <c r="AR55" s="111"/>
      <c r="AS55" s="112">
        <v>0</v>
      </c>
      <c r="AT55" s="113">
        <f t="shared" si="1"/>
        <v>0</v>
      </c>
      <c r="AU55" s="114">
        <f>'013 - Vzduchotechnika'!P84</f>
        <v>0</v>
      </c>
      <c r="AV55" s="113">
        <f>'013 - Vzduchotechnika'!J32</f>
        <v>0</v>
      </c>
      <c r="AW55" s="113">
        <f>'013 - Vzduchotechnika'!J33</f>
        <v>0</v>
      </c>
      <c r="AX55" s="113">
        <f>'013 - Vzduchotechnika'!J34</f>
        <v>0</v>
      </c>
      <c r="AY55" s="113">
        <f>'013 - Vzduchotechnika'!J35</f>
        <v>0</v>
      </c>
      <c r="AZ55" s="113">
        <f>'013 - Vzduchotechnika'!F32</f>
        <v>0</v>
      </c>
      <c r="BA55" s="113">
        <f>'013 - Vzduchotechnika'!F33</f>
        <v>0</v>
      </c>
      <c r="BB55" s="113">
        <f>'013 - Vzduchotechnika'!F34</f>
        <v>0</v>
      </c>
      <c r="BC55" s="113">
        <f>'013 - Vzduchotechnika'!F35</f>
        <v>0</v>
      </c>
      <c r="BD55" s="115">
        <f>'013 - Vzduchotechnika'!F36</f>
        <v>0</v>
      </c>
      <c r="BT55" s="116" t="s">
        <v>80</v>
      </c>
      <c r="BV55" s="116" t="s">
        <v>73</v>
      </c>
      <c r="BW55" s="116" t="s">
        <v>91</v>
      </c>
      <c r="BX55" s="116" t="s">
        <v>79</v>
      </c>
      <c r="CL55" s="116" t="s">
        <v>21</v>
      </c>
    </row>
    <row r="56" spans="1:91" s="6" customFormat="1" ht="22.5" customHeight="1">
      <c r="A56" s="107" t="s">
        <v>81</v>
      </c>
      <c r="B56" s="108"/>
      <c r="C56" s="109"/>
      <c r="D56" s="109"/>
      <c r="E56" s="408" t="s">
        <v>92</v>
      </c>
      <c r="F56" s="408"/>
      <c r="G56" s="408"/>
      <c r="H56" s="408"/>
      <c r="I56" s="408"/>
      <c r="J56" s="109"/>
      <c r="K56" s="408" t="s">
        <v>93</v>
      </c>
      <c r="L56" s="408"/>
      <c r="M56" s="408"/>
      <c r="N56" s="408"/>
      <c r="O56" s="408"/>
      <c r="P56" s="408"/>
      <c r="Q56" s="408"/>
      <c r="R56" s="408"/>
      <c r="S56" s="408"/>
      <c r="T56" s="408"/>
      <c r="U56" s="408"/>
      <c r="V56" s="408"/>
      <c r="W56" s="408"/>
      <c r="X56" s="408"/>
      <c r="Y56" s="408"/>
      <c r="Z56" s="408"/>
      <c r="AA56" s="408"/>
      <c r="AB56" s="408"/>
      <c r="AC56" s="408"/>
      <c r="AD56" s="408"/>
      <c r="AE56" s="408"/>
      <c r="AF56" s="408"/>
      <c r="AG56" s="406">
        <f>'014 - Příprava území'!J29</f>
        <v>0</v>
      </c>
      <c r="AH56" s="407"/>
      <c r="AI56" s="407"/>
      <c r="AJ56" s="407"/>
      <c r="AK56" s="407"/>
      <c r="AL56" s="407"/>
      <c r="AM56" s="407"/>
      <c r="AN56" s="406">
        <f t="shared" si="0"/>
        <v>0</v>
      </c>
      <c r="AO56" s="407"/>
      <c r="AP56" s="407"/>
      <c r="AQ56" s="110" t="s">
        <v>84</v>
      </c>
      <c r="AR56" s="111"/>
      <c r="AS56" s="112">
        <v>0</v>
      </c>
      <c r="AT56" s="113">
        <f t="shared" si="1"/>
        <v>0</v>
      </c>
      <c r="AU56" s="114">
        <f>'014 - Příprava území'!P84</f>
        <v>0</v>
      </c>
      <c r="AV56" s="113">
        <f>'014 - Příprava území'!J32</f>
        <v>0</v>
      </c>
      <c r="AW56" s="113">
        <f>'014 - Příprava území'!J33</f>
        <v>0</v>
      </c>
      <c r="AX56" s="113">
        <f>'014 - Příprava území'!J34</f>
        <v>0</v>
      </c>
      <c r="AY56" s="113">
        <f>'014 - Příprava území'!J35</f>
        <v>0</v>
      </c>
      <c r="AZ56" s="113">
        <f>'014 - Příprava území'!F32</f>
        <v>0</v>
      </c>
      <c r="BA56" s="113">
        <f>'014 - Příprava území'!F33</f>
        <v>0</v>
      </c>
      <c r="BB56" s="113">
        <f>'014 - Příprava území'!F34</f>
        <v>0</v>
      </c>
      <c r="BC56" s="113">
        <f>'014 - Příprava území'!F35</f>
        <v>0</v>
      </c>
      <c r="BD56" s="115">
        <f>'014 - Příprava území'!F36</f>
        <v>0</v>
      </c>
      <c r="BT56" s="116" t="s">
        <v>80</v>
      </c>
      <c r="BV56" s="116" t="s">
        <v>73</v>
      </c>
      <c r="BW56" s="116" t="s">
        <v>94</v>
      </c>
      <c r="BX56" s="116" t="s">
        <v>79</v>
      </c>
      <c r="CL56" s="116" t="s">
        <v>21</v>
      </c>
    </row>
    <row r="57" spans="1:91" s="5" customFormat="1" ht="22.5" customHeight="1">
      <c r="B57" s="97"/>
      <c r="C57" s="98"/>
      <c r="D57" s="405" t="s">
        <v>95</v>
      </c>
      <c r="E57" s="405"/>
      <c r="F57" s="405"/>
      <c r="G57" s="405"/>
      <c r="H57" s="405"/>
      <c r="I57" s="99"/>
      <c r="J57" s="405" t="s">
        <v>96</v>
      </c>
      <c r="K57" s="405"/>
      <c r="L57" s="405"/>
      <c r="M57" s="405"/>
      <c r="N57" s="405"/>
      <c r="O57" s="405"/>
      <c r="P57" s="405"/>
      <c r="Q57" s="405"/>
      <c r="R57" s="405"/>
      <c r="S57" s="405"/>
      <c r="T57" s="405"/>
      <c r="U57" s="405"/>
      <c r="V57" s="405"/>
      <c r="W57" s="405"/>
      <c r="X57" s="405"/>
      <c r="Y57" s="405"/>
      <c r="Z57" s="405"/>
      <c r="AA57" s="405"/>
      <c r="AB57" s="405"/>
      <c r="AC57" s="405"/>
      <c r="AD57" s="405"/>
      <c r="AE57" s="405"/>
      <c r="AF57" s="405"/>
      <c r="AG57" s="404">
        <f>ROUND(SUM(AG58:AG60),2)</f>
        <v>0</v>
      </c>
      <c r="AH57" s="403"/>
      <c r="AI57" s="403"/>
      <c r="AJ57" s="403"/>
      <c r="AK57" s="403"/>
      <c r="AL57" s="403"/>
      <c r="AM57" s="403"/>
      <c r="AN57" s="402">
        <f t="shared" si="0"/>
        <v>0</v>
      </c>
      <c r="AO57" s="403"/>
      <c r="AP57" s="403"/>
      <c r="AQ57" s="100" t="s">
        <v>77</v>
      </c>
      <c r="AR57" s="101"/>
      <c r="AS57" s="102">
        <f>ROUND(SUM(AS58:AS60),2)</f>
        <v>0</v>
      </c>
      <c r="AT57" s="103">
        <f t="shared" si="1"/>
        <v>0</v>
      </c>
      <c r="AU57" s="104">
        <f>ROUND(SUM(AU58:AU60),5)</f>
        <v>0</v>
      </c>
      <c r="AV57" s="103">
        <f>ROUND(AZ57*L26,2)</f>
        <v>0</v>
      </c>
      <c r="AW57" s="103">
        <f>ROUND(BA57*L27,2)</f>
        <v>0</v>
      </c>
      <c r="AX57" s="103">
        <f>ROUND(BB57*L26,2)</f>
        <v>0</v>
      </c>
      <c r="AY57" s="103">
        <f>ROUND(BC57*L27,2)</f>
        <v>0</v>
      </c>
      <c r="AZ57" s="103">
        <f>ROUND(SUM(AZ58:AZ60),2)</f>
        <v>0</v>
      </c>
      <c r="BA57" s="103">
        <f>ROUND(SUM(BA58:BA60),2)</f>
        <v>0</v>
      </c>
      <c r="BB57" s="103">
        <f>ROUND(SUM(BB58:BB60),2)</f>
        <v>0</v>
      </c>
      <c r="BC57" s="103">
        <f>ROUND(SUM(BC58:BC60),2)</f>
        <v>0</v>
      </c>
      <c r="BD57" s="105">
        <f>ROUND(SUM(BD58:BD60),2)</f>
        <v>0</v>
      </c>
      <c r="BS57" s="106" t="s">
        <v>70</v>
      </c>
      <c r="BT57" s="106" t="s">
        <v>78</v>
      </c>
      <c r="BU57" s="106" t="s">
        <v>72</v>
      </c>
      <c r="BV57" s="106" t="s">
        <v>73</v>
      </c>
      <c r="BW57" s="106" t="s">
        <v>97</v>
      </c>
      <c r="BX57" s="106" t="s">
        <v>7</v>
      </c>
      <c r="CL57" s="106" t="s">
        <v>21</v>
      </c>
      <c r="CM57" s="106" t="s">
        <v>80</v>
      </c>
    </row>
    <row r="58" spans="1:91" s="6" customFormat="1" ht="22.5" customHeight="1">
      <c r="A58" s="107" t="s">
        <v>81</v>
      </c>
      <c r="B58" s="108"/>
      <c r="C58" s="109"/>
      <c r="D58" s="109"/>
      <c r="E58" s="408" t="s">
        <v>98</v>
      </c>
      <c r="F58" s="408"/>
      <c r="G58" s="408"/>
      <c r="H58" s="408"/>
      <c r="I58" s="408"/>
      <c r="J58" s="109"/>
      <c r="K58" s="408" t="s">
        <v>99</v>
      </c>
      <c r="L58" s="408"/>
      <c r="M58" s="408"/>
      <c r="N58" s="408"/>
      <c r="O58" s="408"/>
      <c r="P58" s="408"/>
      <c r="Q58" s="408"/>
      <c r="R58" s="408"/>
      <c r="S58" s="408"/>
      <c r="T58" s="408"/>
      <c r="U58" s="408"/>
      <c r="V58" s="408"/>
      <c r="W58" s="408"/>
      <c r="X58" s="408"/>
      <c r="Y58" s="408"/>
      <c r="Z58" s="408"/>
      <c r="AA58" s="408"/>
      <c r="AB58" s="408"/>
      <c r="AC58" s="408"/>
      <c r="AD58" s="408"/>
      <c r="AE58" s="408"/>
      <c r="AF58" s="408"/>
      <c r="AG58" s="406">
        <f>'021 - Architektonicko-sta...'!J29</f>
        <v>0</v>
      </c>
      <c r="AH58" s="407"/>
      <c r="AI58" s="407"/>
      <c r="AJ58" s="407"/>
      <c r="AK58" s="407"/>
      <c r="AL58" s="407"/>
      <c r="AM58" s="407"/>
      <c r="AN58" s="406">
        <f t="shared" si="0"/>
        <v>0</v>
      </c>
      <c r="AO58" s="407"/>
      <c r="AP58" s="407"/>
      <c r="AQ58" s="110" t="s">
        <v>84</v>
      </c>
      <c r="AR58" s="111"/>
      <c r="AS58" s="112">
        <v>0</v>
      </c>
      <c r="AT58" s="113">
        <f t="shared" si="1"/>
        <v>0</v>
      </c>
      <c r="AU58" s="114">
        <f>'021 - Architektonicko-sta...'!P104</f>
        <v>0</v>
      </c>
      <c r="AV58" s="113">
        <f>'021 - Architektonicko-sta...'!J32</f>
        <v>0</v>
      </c>
      <c r="AW58" s="113">
        <f>'021 - Architektonicko-sta...'!J33</f>
        <v>0</v>
      </c>
      <c r="AX58" s="113">
        <f>'021 - Architektonicko-sta...'!J34</f>
        <v>0</v>
      </c>
      <c r="AY58" s="113">
        <f>'021 - Architektonicko-sta...'!J35</f>
        <v>0</v>
      </c>
      <c r="AZ58" s="113">
        <f>'021 - Architektonicko-sta...'!F32</f>
        <v>0</v>
      </c>
      <c r="BA58" s="113">
        <f>'021 - Architektonicko-sta...'!F33</f>
        <v>0</v>
      </c>
      <c r="BB58" s="113">
        <f>'021 - Architektonicko-sta...'!F34</f>
        <v>0</v>
      </c>
      <c r="BC58" s="113">
        <f>'021 - Architektonicko-sta...'!F35</f>
        <v>0</v>
      </c>
      <c r="BD58" s="115">
        <f>'021 - Architektonicko-sta...'!F36</f>
        <v>0</v>
      </c>
      <c r="BT58" s="116" t="s">
        <v>80</v>
      </c>
      <c r="BV58" s="116" t="s">
        <v>73</v>
      </c>
      <c r="BW58" s="116" t="s">
        <v>100</v>
      </c>
      <c r="BX58" s="116" t="s">
        <v>97</v>
      </c>
      <c r="CL58" s="116" t="s">
        <v>21</v>
      </c>
    </row>
    <row r="59" spans="1:91" s="6" customFormat="1" ht="22.5" customHeight="1">
      <c r="A59" s="107" t="s">
        <v>81</v>
      </c>
      <c r="B59" s="108"/>
      <c r="C59" s="109"/>
      <c r="D59" s="109"/>
      <c r="E59" s="408" t="s">
        <v>101</v>
      </c>
      <c r="F59" s="408"/>
      <c r="G59" s="408"/>
      <c r="H59" s="408"/>
      <c r="I59" s="408"/>
      <c r="J59" s="109"/>
      <c r="K59" s="408" t="s">
        <v>87</v>
      </c>
      <c r="L59" s="408"/>
      <c r="M59" s="408"/>
      <c r="N59" s="408"/>
      <c r="O59" s="408"/>
      <c r="P59" s="408"/>
      <c r="Q59" s="408"/>
      <c r="R59" s="408"/>
      <c r="S59" s="408"/>
      <c r="T59" s="408"/>
      <c r="U59" s="408"/>
      <c r="V59" s="408"/>
      <c r="W59" s="408"/>
      <c r="X59" s="408"/>
      <c r="Y59" s="408"/>
      <c r="Z59" s="408"/>
      <c r="AA59" s="408"/>
      <c r="AB59" s="408"/>
      <c r="AC59" s="408"/>
      <c r="AD59" s="408"/>
      <c r="AE59" s="408"/>
      <c r="AF59" s="408"/>
      <c r="AG59" s="406">
        <f>'022 - Elektroinstalace'!J29</f>
        <v>0</v>
      </c>
      <c r="AH59" s="407"/>
      <c r="AI59" s="407"/>
      <c r="AJ59" s="407"/>
      <c r="AK59" s="407"/>
      <c r="AL59" s="407"/>
      <c r="AM59" s="407"/>
      <c r="AN59" s="406">
        <f t="shared" si="0"/>
        <v>0</v>
      </c>
      <c r="AO59" s="407"/>
      <c r="AP59" s="407"/>
      <c r="AQ59" s="110" t="s">
        <v>84</v>
      </c>
      <c r="AR59" s="111"/>
      <c r="AS59" s="112">
        <v>0</v>
      </c>
      <c r="AT59" s="113">
        <f t="shared" si="1"/>
        <v>0</v>
      </c>
      <c r="AU59" s="114">
        <f>'022 - Elektroinstalace'!P84</f>
        <v>0</v>
      </c>
      <c r="AV59" s="113">
        <f>'022 - Elektroinstalace'!J32</f>
        <v>0</v>
      </c>
      <c r="AW59" s="113">
        <f>'022 - Elektroinstalace'!J33</f>
        <v>0</v>
      </c>
      <c r="AX59" s="113">
        <f>'022 - Elektroinstalace'!J34</f>
        <v>0</v>
      </c>
      <c r="AY59" s="113">
        <f>'022 - Elektroinstalace'!J35</f>
        <v>0</v>
      </c>
      <c r="AZ59" s="113">
        <f>'022 - Elektroinstalace'!F32</f>
        <v>0</v>
      </c>
      <c r="BA59" s="113">
        <f>'022 - Elektroinstalace'!F33</f>
        <v>0</v>
      </c>
      <c r="BB59" s="113">
        <f>'022 - Elektroinstalace'!F34</f>
        <v>0</v>
      </c>
      <c r="BC59" s="113">
        <f>'022 - Elektroinstalace'!F35</f>
        <v>0</v>
      </c>
      <c r="BD59" s="115">
        <f>'022 - Elektroinstalace'!F36</f>
        <v>0</v>
      </c>
      <c r="BT59" s="116" t="s">
        <v>80</v>
      </c>
      <c r="BV59" s="116" t="s">
        <v>73</v>
      </c>
      <c r="BW59" s="116" t="s">
        <v>102</v>
      </c>
      <c r="BX59" s="116" t="s">
        <v>97</v>
      </c>
      <c r="CL59" s="116" t="s">
        <v>21</v>
      </c>
    </row>
    <row r="60" spans="1:91" s="6" customFormat="1" ht="22.5" customHeight="1">
      <c r="A60" s="107" t="s">
        <v>81</v>
      </c>
      <c r="B60" s="108"/>
      <c r="C60" s="109"/>
      <c r="D60" s="109"/>
      <c r="E60" s="408" t="s">
        <v>103</v>
      </c>
      <c r="F60" s="408"/>
      <c r="G60" s="408"/>
      <c r="H60" s="408"/>
      <c r="I60" s="408"/>
      <c r="J60" s="109"/>
      <c r="K60" s="408" t="s">
        <v>93</v>
      </c>
      <c r="L60" s="408"/>
      <c r="M60" s="408"/>
      <c r="N60" s="408"/>
      <c r="O60" s="408"/>
      <c r="P60" s="408"/>
      <c r="Q60" s="408"/>
      <c r="R60" s="408"/>
      <c r="S60" s="408"/>
      <c r="T60" s="408"/>
      <c r="U60" s="408"/>
      <c r="V60" s="408"/>
      <c r="W60" s="408"/>
      <c r="X60" s="408"/>
      <c r="Y60" s="408"/>
      <c r="Z60" s="408"/>
      <c r="AA60" s="408"/>
      <c r="AB60" s="408"/>
      <c r="AC60" s="408"/>
      <c r="AD60" s="408"/>
      <c r="AE60" s="408"/>
      <c r="AF60" s="408"/>
      <c r="AG60" s="406">
        <f>'024 - Příprava území'!J29</f>
        <v>0</v>
      </c>
      <c r="AH60" s="407"/>
      <c r="AI60" s="407"/>
      <c r="AJ60" s="407"/>
      <c r="AK60" s="407"/>
      <c r="AL60" s="407"/>
      <c r="AM60" s="407"/>
      <c r="AN60" s="406">
        <f t="shared" si="0"/>
        <v>0</v>
      </c>
      <c r="AO60" s="407"/>
      <c r="AP60" s="407"/>
      <c r="AQ60" s="110" t="s">
        <v>84</v>
      </c>
      <c r="AR60" s="111"/>
      <c r="AS60" s="112">
        <v>0</v>
      </c>
      <c r="AT60" s="113">
        <f t="shared" si="1"/>
        <v>0</v>
      </c>
      <c r="AU60" s="114">
        <f>'024 - Příprava území'!P84</f>
        <v>0</v>
      </c>
      <c r="AV60" s="113">
        <f>'024 - Příprava území'!J32</f>
        <v>0</v>
      </c>
      <c r="AW60" s="113">
        <f>'024 - Příprava území'!J33</f>
        <v>0</v>
      </c>
      <c r="AX60" s="113">
        <f>'024 - Příprava území'!J34</f>
        <v>0</v>
      </c>
      <c r="AY60" s="113">
        <f>'024 - Příprava území'!J35</f>
        <v>0</v>
      </c>
      <c r="AZ60" s="113">
        <f>'024 - Příprava území'!F32</f>
        <v>0</v>
      </c>
      <c r="BA60" s="113">
        <f>'024 - Příprava území'!F33</f>
        <v>0</v>
      </c>
      <c r="BB60" s="113">
        <f>'024 - Příprava území'!F34</f>
        <v>0</v>
      </c>
      <c r="BC60" s="113">
        <f>'024 - Příprava území'!F35</f>
        <v>0</v>
      </c>
      <c r="BD60" s="115">
        <f>'024 - Příprava území'!F36</f>
        <v>0</v>
      </c>
      <c r="BT60" s="116" t="s">
        <v>80</v>
      </c>
      <c r="BV60" s="116" t="s">
        <v>73</v>
      </c>
      <c r="BW60" s="116" t="s">
        <v>104</v>
      </c>
      <c r="BX60" s="116" t="s">
        <v>97</v>
      </c>
      <c r="CL60" s="116" t="s">
        <v>21</v>
      </c>
    </row>
    <row r="61" spans="1:91" s="5" customFormat="1" ht="22.5" customHeight="1">
      <c r="B61" s="97"/>
      <c r="C61" s="98"/>
      <c r="D61" s="405" t="s">
        <v>105</v>
      </c>
      <c r="E61" s="405"/>
      <c r="F61" s="405"/>
      <c r="G61" s="405"/>
      <c r="H61" s="405"/>
      <c r="I61" s="99"/>
      <c r="J61" s="405" t="s">
        <v>106</v>
      </c>
      <c r="K61" s="405"/>
      <c r="L61" s="405"/>
      <c r="M61" s="405"/>
      <c r="N61" s="405"/>
      <c r="O61" s="405"/>
      <c r="P61" s="405"/>
      <c r="Q61" s="405"/>
      <c r="R61" s="405"/>
      <c r="S61" s="405"/>
      <c r="T61" s="405"/>
      <c r="U61" s="405"/>
      <c r="V61" s="405"/>
      <c r="W61" s="405"/>
      <c r="X61" s="405"/>
      <c r="Y61" s="405"/>
      <c r="Z61" s="405"/>
      <c r="AA61" s="405"/>
      <c r="AB61" s="405"/>
      <c r="AC61" s="405"/>
      <c r="AD61" s="405"/>
      <c r="AE61" s="405"/>
      <c r="AF61" s="405"/>
      <c r="AG61" s="404">
        <f>ROUND(AG62,2)</f>
        <v>0</v>
      </c>
      <c r="AH61" s="403"/>
      <c r="AI61" s="403"/>
      <c r="AJ61" s="403"/>
      <c r="AK61" s="403"/>
      <c r="AL61" s="403"/>
      <c r="AM61" s="403"/>
      <c r="AN61" s="402">
        <f t="shared" si="0"/>
        <v>0</v>
      </c>
      <c r="AO61" s="403"/>
      <c r="AP61" s="403"/>
      <c r="AQ61" s="100" t="s">
        <v>107</v>
      </c>
      <c r="AR61" s="101"/>
      <c r="AS61" s="102">
        <f>ROUND(AS62,2)</f>
        <v>0</v>
      </c>
      <c r="AT61" s="103">
        <f t="shared" si="1"/>
        <v>0</v>
      </c>
      <c r="AU61" s="104">
        <f>ROUND(AU62,5)</f>
        <v>0</v>
      </c>
      <c r="AV61" s="103">
        <f>ROUND(AZ61*L26,2)</f>
        <v>0</v>
      </c>
      <c r="AW61" s="103">
        <f>ROUND(BA61*L27,2)</f>
        <v>0</v>
      </c>
      <c r="AX61" s="103">
        <f>ROUND(BB61*L26,2)</f>
        <v>0</v>
      </c>
      <c r="AY61" s="103">
        <f>ROUND(BC61*L27,2)</f>
        <v>0</v>
      </c>
      <c r="AZ61" s="103">
        <f>ROUND(AZ62,2)</f>
        <v>0</v>
      </c>
      <c r="BA61" s="103">
        <f>ROUND(BA62,2)</f>
        <v>0</v>
      </c>
      <c r="BB61" s="103">
        <f>ROUND(BB62,2)</f>
        <v>0</v>
      </c>
      <c r="BC61" s="103">
        <f>ROUND(BC62,2)</f>
        <v>0</v>
      </c>
      <c r="BD61" s="105">
        <f>ROUND(BD62,2)</f>
        <v>0</v>
      </c>
      <c r="BS61" s="106" t="s">
        <v>70</v>
      </c>
      <c r="BT61" s="106" t="s">
        <v>78</v>
      </c>
      <c r="BU61" s="106" t="s">
        <v>72</v>
      </c>
      <c r="BV61" s="106" t="s">
        <v>73</v>
      </c>
      <c r="BW61" s="106" t="s">
        <v>108</v>
      </c>
      <c r="BX61" s="106" t="s">
        <v>7</v>
      </c>
      <c r="CL61" s="106" t="s">
        <v>21</v>
      </c>
      <c r="CM61" s="106" t="s">
        <v>80</v>
      </c>
    </row>
    <row r="62" spans="1:91" s="6" customFormat="1" ht="22.5" customHeight="1">
      <c r="A62" s="107" t="s">
        <v>81</v>
      </c>
      <c r="B62" s="108"/>
      <c r="C62" s="109"/>
      <c r="D62" s="109"/>
      <c r="E62" s="408" t="s">
        <v>109</v>
      </c>
      <c r="F62" s="408"/>
      <c r="G62" s="408"/>
      <c r="H62" s="408"/>
      <c r="I62" s="408"/>
      <c r="J62" s="109"/>
      <c r="K62" s="408" t="s">
        <v>110</v>
      </c>
      <c r="L62" s="408"/>
      <c r="M62" s="408"/>
      <c r="N62" s="408"/>
      <c r="O62" s="408"/>
      <c r="P62" s="408"/>
      <c r="Q62" s="408"/>
      <c r="R62" s="408"/>
      <c r="S62" s="408"/>
      <c r="T62" s="408"/>
      <c r="U62" s="408"/>
      <c r="V62" s="408"/>
      <c r="W62" s="408"/>
      <c r="X62" s="408"/>
      <c r="Y62" s="408"/>
      <c r="Z62" s="408"/>
      <c r="AA62" s="408"/>
      <c r="AB62" s="408"/>
      <c r="AC62" s="408"/>
      <c r="AD62" s="408"/>
      <c r="AE62" s="408"/>
      <c r="AF62" s="408"/>
      <c r="AG62" s="406">
        <f>'031 - Vedlejší a rozpočto...'!J29</f>
        <v>0</v>
      </c>
      <c r="AH62" s="407"/>
      <c r="AI62" s="407"/>
      <c r="AJ62" s="407"/>
      <c r="AK62" s="407"/>
      <c r="AL62" s="407"/>
      <c r="AM62" s="407"/>
      <c r="AN62" s="406">
        <f t="shared" si="0"/>
        <v>0</v>
      </c>
      <c r="AO62" s="407"/>
      <c r="AP62" s="407"/>
      <c r="AQ62" s="110" t="s">
        <v>84</v>
      </c>
      <c r="AR62" s="111"/>
      <c r="AS62" s="117">
        <v>0</v>
      </c>
      <c r="AT62" s="118">
        <f t="shared" si="1"/>
        <v>0</v>
      </c>
      <c r="AU62" s="119">
        <f>'031 - Vedlejší a rozpočto...'!P83</f>
        <v>0</v>
      </c>
      <c r="AV62" s="118">
        <f>'031 - Vedlejší a rozpočto...'!J32</f>
        <v>0</v>
      </c>
      <c r="AW62" s="118">
        <f>'031 - Vedlejší a rozpočto...'!J33</f>
        <v>0</v>
      </c>
      <c r="AX62" s="118">
        <f>'031 - Vedlejší a rozpočto...'!J34</f>
        <v>0</v>
      </c>
      <c r="AY62" s="118">
        <f>'031 - Vedlejší a rozpočto...'!J35</f>
        <v>0</v>
      </c>
      <c r="AZ62" s="118">
        <f>'031 - Vedlejší a rozpočto...'!F32</f>
        <v>0</v>
      </c>
      <c r="BA62" s="118">
        <f>'031 - Vedlejší a rozpočto...'!F33</f>
        <v>0</v>
      </c>
      <c r="BB62" s="118">
        <f>'031 - Vedlejší a rozpočto...'!F34</f>
        <v>0</v>
      </c>
      <c r="BC62" s="118">
        <f>'031 - Vedlejší a rozpočto...'!F35</f>
        <v>0</v>
      </c>
      <c r="BD62" s="120">
        <f>'031 - Vedlejší a rozpočto...'!F36</f>
        <v>0</v>
      </c>
      <c r="BT62" s="116" t="s">
        <v>80</v>
      </c>
      <c r="BV62" s="116" t="s">
        <v>73</v>
      </c>
      <c r="BW62" s="116" t="s">
        <v>111</v>
      </c>
      <c r="BX62" s="116" t="s">
        <v>108</v>
      </c>
      <c r="CL62" s="116" t="s">
        <v>21</v>
      </c>
    </row>
    <row r="63" spans="1:91" s="1" customFormat="1" ht="30" customHeight="1">
      <c r="B63" s="42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2"/>
    </row>
    <row r="64" spans="1:91" s="1" customFormat="1" ht="6.95" customHeight="1">
      <c r="B64" s="57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62"/>
    </row>
  </sheetData>
  <sheetProtection password="CC35" sheet="1" objects="1" scenarios="1" formatCells="0" formatColumns="0" formatRows="0" sort="0" autoFilter="0"/>
  <mergeCells count="81">
    <mergeCell ref="AR2:BE2"/>
    <mergeCell ref="AN62:AP62"/>
    <mergeCell ref="AG62:AM62"/>
    <mergeCell ref="E62:I62"/>
    <mergeCell ref="K62:AF62"/>
    <mergeCell ref="AG51:AM51"/>
    <mergeCell ref="AN51:AP51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56:AP56"/>
    <mergeCell ref="AG56:AM56"/>
    <mergeCell ref="E56:I56"/>
    <mergeCell ref="K56:AF56"/>
    <mergeCell ref="AN57:AP57"/>
    <mergeCell ref="AG57:AM57"/>
    <mergeCell ref="D57:H57"/>
    <mergeCell ref="J57:AF57"/>
    <mergeCell ref="AN54:AP54"/>
    <mergeCell ref="AG54:AM54"/>
    <mergeCell ref="E54:I54"/>
    <mergeCell ref="K54:AF54"/>
    <mergeCell ref="AN55:AP55"/>
    <mergeCell ref="AG55:AM55"/>
    <mergeCell ref="E55:I55"/>
    <mergeCell ref="K55:AF55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3" location="'011 - Architektonicky-sta...'!C2" display="/"/>
    <hyperlink ref="A54" location="'012 - Elektroinstalace'!C2" display="/"/>
    <hyperlink ref="A55" location="'013 - Vzduchotechnika'!C2" display="/"/>
    <hyperlink ref="A56" location="'014 - Příprava území'!C2" display="/"/>
    <hyperlink ref="A58" location="'021 - Architektonicko-sta...'!C2" display="/"/>
    <hyperlink ref="A59" location="'022 - Elektroinstalace'!C2" display="/"/>
    <hyperlink ref="A60" location="'024 - Příprava území'!C2" display="/"/>
    <hyperlink ref="A62" location="'031 - Vedlejší a rozpočto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92" customWidth="1"/>
    <col min="2" max="2" width="1.6640625" style="292" customWidth="1"/>
    <col min="3" max="4" width="5" style="292" customWidth="1"/>
    <col min="5" max="5" width="11.6640625" style="292" customWidth="1"/>
    <col min="6" max="6" width="9.1640625" style="292" customWidth="1"/>
    <col min="7" max="7" width="5" style="292" customWidth="1"/>
    <col min="8" max="8" width="77.83203125" style="292" customWidth="1"/>
    <col min="9" max="10" width="20" style="292" customWidth="1"/>
    <col min="11" max="11" width="1.6640625" style="292" customWidth="1"/>
  </cols>
  <sheetData>
    <row r="1" spans="2:11" ht="37.5" customHeight="1"/>
    <row r="2" spans="2:11" ht="7.5" customHeight="1">
      <c r="B2" s="293"/>
      <c r="C2" s="294"/>
      <c r="D2" s="294"/>
      <c r="E2" s="294"/>
      <c r="F2" s="294"/>
      <c r="G2" s="294"/>
      <c r="H2" s="294"/>
      <c r="I2" s="294"/>
      <c r="J2" s="294"/>
      <c r="K2" s="295"/>
    </row>
    <row r="3" spans="2:11" s="16" customFormat="1" ht="45" customHeight="1">
      <c r="B3" s="296"/>
      <c r="C3" s="423" t="s">
        <v>3095</v>
      </c>
      <c r="D3" s="423"/>
      <c r="E3" s="423"/>
      <c r="F3" s="423"/>
      <c r="G3" s="423"/>
      <c r="H3" s="423"/>
      <c r="I3" s="423"/>
      <c r="J3" s="423"/>
      <c r="K3" s="297"/>
    </row>
    <row r="4" spans="2:11" ht="25.5" customHeight="1">
      <c r="B4" s="298"/>
      <c r="C4" s="427" t="s">
        <v>3096</v>
      </c>
      <c r="D4" s="427"/>
      <c r="E4" s="427"/>
      <c r="F4" s="427"/>
      <c r="G4" s="427"/>
      <c r="H4" s="427"/>
      <c r="I4" s="427"/>
      <c r="J4" s="427"/>
      <c r="K4" s="299"/>
    </row>
    <row r="5" spans="2:11" ht="5.25" customHeight="1">
      <c r="B5" s="298"/>
      <c r="C5" s="300"/>
      <c r="D5" s="300"/>
      <c r="E5" s="300"/>
      <c r="F5" s="300"/>
      <c r="G5" s="300"/>
      <c r="H5" s="300"/>
      <c r="I5" s="300"/>
      <c r="J5" s="300"/>
      <c r="K5" s="299"/>
    </row>
    <row r="6" spans="2:11" ht="15" customHeight="1">
      <c r="B6" s="298"/>
      <c r="C6" s="426" t="s">
        <v>3097</v>
      </c>
      <c r="D6" s="426"/>
      <c r="E6" s="426"/>
      <c r="F6" s="426"/>
      <c r="G6" s="426"/>
      <c r="H6" s="426"/>
      <c r="I6" s="426"/>
      <c r="J6" s="426"/>
      <c r="K6" s="299"/>
    </row>
    <row r="7" spans="2:11" ht="15" customHeight="1">
      <c r="B7" s="302"/>
      <c r="C7" s="426" t="s">
        <v>3098</v>
      </c>
      <c r="D7" s="426"/>
      <c r="E7" s="426"/>
      <c r="F7" s="426"/>
      <c r="G7" s="426"/>
      <c r="H7" s="426"/>
      <c r="I7" s="426"/>
      <c r="J7" s="426"/>
      <c r="K7" s="299"/>
    </row>
    <row r="8" spans="2:11" ht="12.75" customHeight="1">
      <c r="B8" s="302"/>
      <c r="C8" s="301"/>
      <c r="D8" s="301"/>
      <c r="E8" s="301"/>
      <c r="F8" s="301"/>
      <c r="G8" s="301"/>
      <c r="H8" s="301"/>
      <c r="I8" s="301"/>
      <c r="J8" s="301"/>
      <c r="K8" s="299"/>
    </row>
    <row r="9" spans="2:11" ht="15" customHeight="1">
      <c r="B9" s="302"/>
      <c r="C9" s="426" t="s">
        <v>3099</v>
      </c>
      <c r="D9" s="426"/>
      <c r="E9" s="426"/>
      <c r="F9" s="426"/>
      <c r="G9" s="426"/>
      <c r="H9" s="426"/>
      <c r="I9" s="426"/>
      <c r="J9" s="426"/>
      <c r="K9" s="299"/>
    </row>
    <row r="10" spans="2:11" ht="15" customHeight="1">
      <c r="B10" s="302"/>
      <c r="C10" s="301"/>
      <c r="D10" s="426" t="s">
        <v>3100</v>
      </c>
      <c r="E10" s="426"/>
      <c r="F10" s="426"/>
      <c r="G10" s="426"/>
      <c r="H10" s="426"/>
      <c r="I10" s="426"/>
      <c r="J10" s="426"/>
      <c r="K10" s="299"/>
    </row>
    <row r="11" spans="2:11" ht="15" customHeight="1">
      <c r="B11" s="302"/>
      <c r="C11" s="303"/>
      <c r="D11" s="426" t="s">
        <v>3101</v>
      </c>
      <c r="E11" s="426"/>
      <c r="F11" s="426"/>
      <c r="G11" s="426"/>
      <c r="H11" s="426"/>
      <c r="I11" s="426"/>
      <c r="J11" s="426"/>
      <c r="K11" s="299"/>
    </row>
    <row r="12" spans="2:11" ht="12.75" customHeight="1">
      <c r="B12" s="302"/>
      <c r="C12" s="303"/>
      <c r="D12" s="303"/>
      <c r="E12" s="303"/>
      <c r="F12" s="303"/>
      <c r="G12" s="303"/>
      <c r="H12" s="303"/>
      <c r="I12" s="303"/>
      <c r="J12" s="303"/>
      <c r="K12" s="299"/>
    </row>
    <row r="13" spans="2:11" ht="15" customHeight="1">
      <c r="B13" s="302"/>
      <c r="C13" s="303"/>
      <c r="D13" s="426" t="s">
        <v>3102</v>
      </c>
      <c r="E13" s="426"/>
      <c r="F13" s="426"/>
      <c r="G13" s="426"/>
      <c r="H13" s="426"/>
      <c r="I13" s="426"/>
      <c r="J13" s="426"/>
      <c r="K13" s="299"/>
    </row>
    <row r="14" spans="2:11" ht="15" customHeight="1">
      <c r="B14" s="302"/>
      <c r="C14" s="303"/>
      <c r="D14" s="426" t="s">
        <v>3103</v>
      </c>
      <c r="E14" s="426"/>
      <c r="F14" s="426"/>
      <c r="G14" s="426"/>
      <c r="H14" s="426"/>
      <c r="I14" s="426"/>
      <c r="J14" s="426"/>
      <c r="K14" s="299"/>
    </row>
    <row r="15" spans="2:11" ht="15" customHeight="1">
      <c r="B15" s="302"/>
      <c r="C15" s="303"/>
      <c r="D15" s="426" t="s">
        <v>3104</v>
      </c>
      <c r="E15" s="426"/>
      <c r="F15" s="426"/>
      <c r="G15" s="426"/>
      <c r="H15" s="426"/>
      <c r="I15" s="426"/>
      <c r="J15" s="426"/>
      <c r="K15" s="299"/>
    </row>
    <row r="16" spans="2:11" ht="15" customHeight="1">
      <c r="B16" s="302"/>
      <c r="C16" s="303"/>
      <c r="D16" s="303"/>
      <c r="E16" s="304" t="s">
        <v>77</v>
      </c>
      <c r="F16" s="426" t="s">
        <v>3105</v>
      </c>
      <c r="G16" s="426"/>
      <c r="H16" s="426"/>
      <c r="I16" s="426"/>
      <c r="J16" s="426"/>
      <c r="K16" s="299"/>
    </row>
    <row r="17" spans="2:11" ht="15" customHeight="1">
      <c r="B17" s="302"/>
      <c r="C17" s="303"/>
      <c r="D17" s="303"/>
      <c r="E17" s="304" t="s">
        <v>3106</v>
      </c>
      <c r="F17" s="426" t="s">
        <v>3107</v>
      </c>
      <c r="G17" s="426"/>
      <c r="H17" s="426"/>
      <c r="I17" s="426"/>
      <c r="J17" s="426"/>
      <c r="K17" s="299"/>
    </row>
    <row r="18" spans="2:11" ht="15" customHeight="1">
      <c r="B18" s="302"/>
      <c r="C18" s="303"/>
      <c r="D18" s="303"/>
      <c r="E18" s="304" t="s">
        <v>3108</v>
      </c>
      <c r="F18" s="426" t="s">
        <v>3109</v>
      </c>
      <c r="G18" s="426"/>
      <c r="H18" s="426"/>
      <c r="I18" s="426"/>
      <c r="J18" s="426"/>
      <c r="K18" s="299"/>
    </row>
    <row r="19" spans="2:11" ht="15" customHeight="1">
      <c r="B19" s="302"/>
      <c r="C19" s="303"/>
      <c r="D19" s="303"/>
      <c r="E19" s="304" t="s">
        <v>107</v>
      </c>
      <c r="F19" s="426" t="s">
        <v>3110</v>
      </c>
      <c r="G19" s="426"/>
      <c r="H19" s="426"/>
      <c r="I19" s="426"/>
      <c r="J19" s="426"/>
      <c r="K19" s="299"/>
    </row>
    <row r="20" spans="2:11" ht="15" customHeight="1">
      <c r="B20" s="302"/>
      <c r="C20" s="303"/>
      <c r="D20" s="303"/>
      <c r="E20" s="304" t="s">
        <v>3111</v>
      </c>
      <c r="F20" s="426" t="s">
        <v>3112</v>
      </c>
      <c r="G20" s="426"/>
      <c r="H20" s="426"/>
      <c r="I20" s="426"/>
      <c r="J20" s="426"/>
      <c r="K20" s="299"/>
    </row>
    <row r="21" spans="2:11" ht="15" customHeight="1">
      <c r="B21" s="302"/>
      <c r="C21" s="303"/>
      <c r="D21" s="303"/>
      <c r="E21" s="304" t="s">
        <v>84</v>
      </c>
      <c r="F21" s="426" t="s">
        <v>3113</v>
      </c>
      <c r="G21" s="426"/>
      <c r="H21" s="426"/>
      <c r="I21" s="426"/>
      <c r="J21" s="426"/>
      <c r="K21" s="299"/>
    </row>
    <row r="22" spans="2:11" ht="12.75" customHeight="1">
      <c r="B22" s="302"/>
      <c r="C22" s="303"/>
      <c r="D22" s="303"/>
      <c r="E22" s="303"/>
      <c r="F22" s="303"/>
      <c r="G22" s="303"/>
      <c r="H22" s="303"/>
      <c r="I22" s="303"/>
      <c r="J22" s="303"/>
      <c r="K22" s="299"/>
    </row>
    <row r="23" spans="2:11" ht="15" customHeight="1">
      <c r="B23" s="302"/>
      <c r="C23" s="426" t="s">
        <v>3114</v>
      </c>
      <c r="D23" s="426"/>
      <c r="E23" s="426"/>
      <c r="F23" s="426"/>
      <c r="G23" s="426"/>
      <c r="H23" s="426"/>
      <c r="I23" s="426"/>
      <c r="J23" s="426"/>
      <c r="K23" s="299"/>
    </row>
    <row r="24" spans="2:11" ht="15" customHeight="1">
      <c r="B24" s="302"/>
      <c r="C24" s="426" t="s">
        <v>3115</v>
      </c>
      <c r="D24" s="426"/>
      <c r="E24" s="426"/>
      <c r="F24" s="426"/>
      <c r="G24" s="426"/>
      <c r="H24" s="426"/>
      <c r="I24" s="426"/>
      <c r="J24" s="426"/>
      <c r="K24" s="299"/>
    </row>
    <row r="25" spans="2:11" ht="15" customHeight="1">
      <c r="B25" s="302"/>
      <c r="C25" s="301"/>
      <c r="D25" s="426" t="s">
        <v>3116</v>
      </c>
      <c r="E25" s="426"/>
      <c r="F25" s="426"/>
      <c r="G25" s="426"/>
      <c r="H25" s="426"/>
      <c r="I25" s="426"/>
      <c r="J25" s="426"/>
      <c r="K25" s="299"/>
    </row>
    <row r="26" spans="2:11" ht="15" customHeight="1">
      <c r="B26" s="302"/>
      <c r="C26" s="303"/>
      <c r="D26" s="426" t="s">
        <v>3117</v>
      </c>
      <c r="E26" s="426"/>
      <c r="F26" s="426"/>
      <c r="G26" s="426"/>
      <c r="H26" s="426"/>
      <c r="I26" s="426"/>
      <c r="J26" s="426"/>
      <c r="K26" s="299"/>
    </row>
    <row r="27" spans="2:11" ht="12.75" customHeight="1">
      <c r="B27" s="302"/>
      <c r="C27" s="303"/>
      <c r="D27" s="303"/>
      <c r="E27" s="303"/>
      <c r="F27" s="303"/>
      <c r="G27" s="303"/>
      <c r="H27" s="303"/>
      <c r="I27" s="303"/>
      <c r="J27" s="303"/>
      <c r="K27" s="299"/>
    </row>
    <row r="28" spans="2:11" ht="15" customHeight="1">
      <c r="B28" s="302"/>
      <c r="C28" s="303"/>
      <c r="D28" s="426" t="s">
        <v>3118</v>
      </c>
      <c r="E28" s="426"/>
      <c r="F28" s="426"/>
      <c r="G28" s="426"/>
      <c r="H28" s="426"/>
      <c r="I28" s="426"/>
      <c r="J28" s="426"/>
      <c r="K28" s="299"/>
    </row>
    <row r="29" spans="2:11" ht="15" customHeight="1">
      <c r="B29" s="302"/>
      <c r="C29" s="303"/>
      <c r="D29" s="426" t="s">
        <v>3119</v>
      </c>
      <c r="E29" s="426"/>
      <c r="F29" s="426"/>
      <c r="G29" s="426"/>
      <c r="H29" s="426"/>
      <c r="I29" s="426"/>
      <c r="J29" s="426"/>
      <c r="K29" s="299"/>
    </row>
    <row r="30" spans="2:11" ht="12.75" customHeight="1">
      <c r="B30" s="302"/>
      <c r="C30" s="303"/>
      <c r="D30" s="303"/>
      <c r="E30" s="303"/>
      <c r="F30" s="303"/>
      <c r="G30" s="303"/>
      <c r="H30" s="303"/>
      <c r="I30" s="303"/>
      <c r="J30" s="303"/>
      <c r="K30" s="299"/>
    </row>
    <row r="31" spans="2:11" ht="15" customHeight="1">
      <c r="B31" s="302"/>
      <c r="C31" s="303"/>
      <c r="D31" s="426" t="s">
        <v>3120</v>
      </c>
      <c r="E31" s="426"/>
      <c r="F31" s="426"/>
      <c r="G31" s="426"/>
      <c r="H31" s="426"/>
      <c r="I31" s="426"/>
      <c r="J31" s="426"/>
      <c r="K31" s="299"/>
    </row>
    <row r="32" spans="2:11" ht="15" customHeight="1">
      <c r="B32" s="302"/>
      <c r="C32" s="303"/>
      <c r="D32" s="426" t="s">
        <v>3121</v>
      </c>
      <c r="E32" s="426"/>
      <c r="F32" s="426"/>
      <c r="G32" s="426"/>
      <c r="H32" s="426"/>
      <c r="I32" s="426"/>
      <c r="J32" s="426"/>
      <c r="K32" s="299"/>
    </row>
    <row r="33" spans="2:11" ht="15" customHeight="1">
      <c r="B33" s="302"/>
      <c r="C33" s="303"/>
      <c r="D33" s="426" t="s">
        <v>3122</v>
      </c>
      <c r="E33" s="426"/>
      <c r="F33" s="426"/>
      <c r="G33" s="426"/>
      <c r="H33" s="426"/>
      <c r="I33" s="426"/>
      <c r="J33" s="426"/>
      <c r="K33" s="299"/>
    </row>
    <row r="34" spans="2:11" ht="15" customHeight="1">
      <c r="B34" s="302"/>
      <c r="C34" s="303"/>
      <c r="D34" s="301"/>
      <c r="E34" s="305" t="s">
        <v>153</v>
      </c>
      <c r="F34" s="301"/>
      <c r="G34" s="426" t="s">
        <v>3123</v>
      </c>
      <c r="H34" s="426"/>
      <c r="I34" s="426"/>
      <c r="J34" s="426"/>
      <c r="K34" s="299"/>
    </row>
    <row r="35" spans="2:11" ht="30.75" customHeight="1">
      <c r="B35" s="302"/>
      <c r="C35" s="303"/>
      <c r="D35" s="301"/>
      <c r="E35" s="305" t="s">
        <v>3124</v>
      </c>
      <c r="F35" s="301"/>
      <c r="G35" s="426" t="s">
        <v>3125</v>
      </c>
      <c r="H35" s="426"/>
      <c r="I35" s="426"/>
      <c r="J35" s="426"/>
      <c r="K35" s="299"/>
    </row>
    <row r="36" spans="2:11" ht="15" customHeight="1">
      <c r="B36" s="302"/>
      <c r="C36" s="303"/>
      <c r="D36" s="301"/>
      <c r="E36" s="305" t="s">
        <v>52</v>
      </c>
      <c r="F36" s="301"/>
      <c r="G36" s="426" t="s">
        <v>3126</v>
      </c>
      <c r="H36" s="426"/>
      <c r="I36" s="426"/>
      <c r="J36" s="426"/>
      <c r="K36" s="299"/>
    </row>
    <row r="37" spans="2:11" ht="15" customHeight="1">
      <c r="B37" s="302"/>
      <c r="C37" s="303"/>
      <c r="D37" s="301"/>
      <c r="E37" s="305" t="s">
        <v>154</v>
      </c>
      <c r="F37" s="301"/>
      <c r="G37" s="426" t="s">
        <v>3127</v>
      </c>
      <c r="H37" s="426"/>
      <c r="I37" s="426"/>
      <c r="J37" s="426"/>
      <c r="K37" s="299"/>
    </row>
    <row r="38" spans="2:11" ht="15" customHeight="1">
      <c r="B38" s="302"/>
      <c r="C38" s="303"/>
      <c r="D38" s="301"/>
      <c r="E38" s="305" t="s">
        <v>155</v>
      </c>
      <c r="F38" s="301"/>
      <c r="G38" s="426" t="s">
        <v>3128</v>
      </c>
      <c r="H38" s="426"/>
      <c r="I38" s="426"/>
      <c r="J38" s="426"/>
      <c r="K38" s="299"/>
    </row>
    <row r="39" spans="2:11" ht="15" customHeight="1">
      <c r="B39" s="302"/>
      <c r="C39" s="303"/>
      <c r="D39" s="301"/>
      <c r="E39" s="305" t="s">
        <v>156</v>
      </c>
      <c r="F39" s="301"/>
      <c r="G39" s="426" t="s">
        <v>3129</v>
      </c>
      <c r="H39" s="426"/>
      <c r="I39" s="426"/>
      <c r="J39" s="426"/>
      <c r="K39" s="299"/>
    </row>
    <row r="40" spans="2:11" ht="15" customHeight="1">
      <c r="B40" s="302"/>
      <c r="C40" s="303"/>
      <c r="D40" s="301"/>
      <c r="E40" s="305" t="s">
        <v>3130</v>
      </c>
      <c r="F40" s="301"/>
      <c r="G40" s="426" t="s">
        <v>3131</v>
      </c>
      <c r="H40" s="426"/>
      <c r="I40" s="426"/>
      <c r="J40" s="426"/>
      <c r="K40" s="299"/>
    </row>
    <row r="41" spans="2:11" ht="15" customHeight="1">
      <c r="B41" s="302"/>
      <c r="C41" s="303"/>
      <c r="D41" s="301"/>
      <c r="E41" s="305"/>
      <c r="F41" s="301"/>
      <c r="G41" s="426" t="s">
        <v>3132</v>
      </c>
      <c r="H41" s="426"/>
      <c r="I41" s="426"/>
      <c r="J41" s="426"/>
      <c r="K41" s="299"/>
    </row>
    <row r="42" spans="2:11" ht="15" customHeight="1">
      <c r="B42" s="302"/>
      <c r="C42" s="303"/>
      <c r="D42" s="301"/>
      <c r="E42" s="305" t="s">
        <v>3133</v>
      </c>
      <c r="F42" s="301"/>
      <c r="G42" s="426" t="s">
        <v>3134</v>
      </c>
      <c r="H42" s="426"/>
      <c r="I42" s="426"/>
      <c r="J42" s="426"/>
      <c r="K42" s="299"/>
    </row>
    <row r="43" spans="2:11" ht="15" customHeight="1">
      <c r="B43" s="302"/>
      <c r="C43" s="303"/>
      <c r="D43" s="301"/>
      <c r="E43" s="305" t="s">
        <v>158</v>
      </c>
      <c r="F43" s="301"/>
      <c r="G43" s="426" t="s">
        <v>3135</v>
      </c>
      <c r="H43" s="426"/>
      <c r="I43" s="426"/>
      <c r="J43" s="426"/>
      <c r="K43" s="299"/>
    </row>
    <row r="44" spans="2:11" ht="12.75" customHeight="1">
      <c r="B44" s="302"/>
      <c r="C44" s="303"/>
      <c r="D44" s="301"/>
      <c r="E44" s="301"/>
      <c r="F44" s="301"/>
      <c r="G44" s="301"/>
      <c r="H44" s="301"/>
      <c r="I44" s="301"/>
      <c r="J44" s="301"/>
      <c r="K44" s="299"/>
    </row>
    <row r="45" spans="2:11" ht="15" customHeight="1">
      <c r="B45" s="302"/>
      <c r="C45" s="303"/>
      <c r="D45" s="426" t="s">
        <v>3136</v>
      </c>
      <c r="E45" s="426"/>
      <c r="F45" s="426"/>
      <c r="G45" s="426"/>
      <c r="H45" s="426"/>
      <c r="I45" s="426"/>
      <c r="J45" s="426"/>
      <c r="K45" s="299"/>
    </row>
    <row r="46" spans="2:11" ht="15" customHeight="1">
      <c r="B46" s="302"/>
      <c r="C46" s="303"/>
      <c r="D46" s="303"/>
      <c r="E46" s="426" t="s">
        <v>3137</v>
      </c>
      <c r="F46" s="426"/>
      <c r="G46" s="426"/>
      <c r="H46" s="426"/>
      <c r="I46" s="426"/>
      <c r="J46" s="426"/>
      <c r="K46" s="299"/>
    </row>
    <row r="47" spans="2:11" ht="15" customHeight="1">
      <c r="B47" s="302"/>
      <c r="C47" s="303"/>
      <c r="D47" s="303"/>
      <c r="E47" s="426" t="s">
        <v>3138</v>
      </c>
      <c r="F47" s="426"/>
      <c r="G47" s="426"/>
      <c r="H47" s="426"/>
      <c r="I47" s="426"/>
      <c r="J47" s="426"/>
      <c r="K47" s="299"/>
    </row>
    <row r="48" spans="2:11" ht="15" customHeight="1">
      <c r="B48" s="302"/>
      <c r="C48" s="303"/>
      <c r="D48" s="303"/>
      <c r="E48" s="426" t="s">
        <v>3139</v>
      </c>
      <c r="F48" s="426"/>
      <c r="G48" s="426"/>
      <c r="H48" s="426"/>
      <c r="I48" s="426"/>
      <c r="J48" s="426"/>
      <c r="K48" s="299"/>
    </row>
    <row r="49" spans="2:11" ht="15" customHeight="1">
      <c r="B49" s="302"/>
      <c r="C49" s="303"/>
      <c r="D49" s="426" t="s">
        <v>3140</v>
      </c>
      <c r="E49" s="426"/>
      <c r="F49" s="426"/>
      <c r="G49" s="426"/>
      <c r="H49" s="426"/>
      <c r="I49" s="426"/>
      <c r="J49" s="426"/>
      <c r="K49" s="299"/>
    </row>
    <row r="50" spans="2:11" ht="25.5" customHeight="1">
      <c r="B50" s="298"/>
      <c r="C50" s="427" t="s">
        <v>3141</v>
      </c>
      <c r="D50" s="427"/>
      <c r="E50" s="427"/>
      <c r="F50" s="427"/>
      <c r="G50" s="427"/>
      <c r="H50" s="427"/>
      <c r="I50" s="427"/>
      <c r="J50" s="427"/>
      <c r="K50" s="299"/>
    </row>
    <row r="51" spans="2:11" ht="5.25" customHeight="1">
      <c r="B51" s="298"/>
      <c r="C51" s="300"/>
      <c r="D51" s="300"/>
      <c r="E51" s="300"/>
      <c r="F51" s="300"/>
      <c r="G51" s="300"/>
      <c r="H51" s="300"/>
      <c r="I51" s="300"/>
      <c r="J51" s="300"/>
      <c r="K51" s="299"/>
    </row>
    <row r="52" spans="2:11" ht="15" customHeight="1">
      <c r="B52" s="298"/>
      <c r="C52" s="426" t="s">
        <v>3142</v>
      </c>
      <c r="D52" s="426"/>
      <c r="E52" s="426"/>
      <c r="F52" s="426"/>
      <c r="G52" s="426"/>
      <c r="H52" s="426"/>
      <c r="I52" s="426"/>
      <c r="J52" s="426"/>
      <c r="K52" s="299"/>
    </row>
    <row r="53" spans="2:11" ht="15" customHeight="1">
      <c r="B53" s="298"/>
      <c r="C53" s="426" t="s">
        <v>3143</v>
      </c>
      <c r="D53" s="426"/>
      <c r="E53" s="426"/>
      <c r="F53" s="426"/>
      <c r="G53" s="426"/>
      <c r="H53" s="426"/>
      <c r="I53" s="426"/>
      <c r="J53" s="426"/>
      <c r="K53" s="299"/>
    </row>
    <row r="54" spans="2:11" ht="12.75" customHeight="1">
      <c r="B54" s="298"/>
      <c r="C54" s="301"/>
      <c r="D54" s="301"/>
      <c r="E54" s="301"/>
      <c r="F54" s="301"/>
      <c r="G54" s="301"/>
      <c r="H54" s="301"/>
      <c r="I54" s="301"/>
      <c r="J54" s="301"/>
      <c r="K54" s="299"/>
    </row>
    <row r="55" spans="2:11" ht="15" customHeight="1">
      <c r="B55" s="298"/>
      <c r="C55" s="426" t="s">
        <v>3144</v>
      </c>
      <c r="D55" s="426"/>
      <c r="E55" s="426"/>
      <c r="F55" s="426"/>
      <c r="G55" s="426"/>
      <c r="H55" s="426"/>
      <c r="I55" s="426"/>
      <c r="J55" s="426"/>
      <c r="K55" s="299"/>
    </row>
    <row r="56" spans="2:11" ht="15" customHeight="1">
      <c r="B56" s="298"/>
      <c r="C56" s="303"/>
      <c r="D56" s="426" t="s">
        <v>3145</v>
      </c>
      <c r="E56" s="426"/>
      <c r="F56" s="426"/>
      <c r="G56" s="426"/>
      <c r="H56" s="426"/>
      <c r="I56" s="426"/>
      <c r="J56" s="426"/>
      <c r="K56" s="299"/>
    </row>
    <row r="57" spans="2:11" ht="15" customHeight="1">
      <c r="B57" s="298"/>
      <c r="C57" s="303"/>
      <c r="D57" s="426" t="s">
        <v>3146</v>
      </c>
      <c r="E57" s="426"/>
      <c r="F57" s="426"/>
      <c r="G57" s="426"/>
      <c r="H57" s="426"/>
      <c r="I57" s="426"/>
      <c r="J57" s="426"/>
      <c r="K57" s="299"/>
    </row>
    <row r="58" spans="2:11" ht="15" customHeight="1">
      <c r="B58" s="298"/>
      <c r="C58" s="303"/>
      <c r="D58" s="426" t="s">
        <v>3147</v>
      </c>
      <c r="E58" s="426"/>
      <c r="F58" s="426"/>
      <c r="G58" s="426"/>
      <c r="H58" s="426"/>
      <c r="I58" s="426"/>
      <c r="J58" s="426"/>
      <c r="K58" s="299"/>
    </row>
    <row r="59" spans="2:11" ht="15" customHeight="1">
      <c r="B59" s="298"/>
      <c r="C59" s="303"/>
      <c r="D59" s="426" t="s">
        <v>3148</v>
      </c>
      <c r="E59" s="426"/>
      <c r="F59" s="426"/>
      <c r="G59" s="426"/>
      <c r="H59" s="426"/>
      <c r="I59" s="426"/>
      <c r="J59" s="426"/>
      <c r="K59" s="299"/>
    </row>
    <row r="60" spans="2:11" ht="15" customHeight="1">
      <c r="B60" s="298"/>
      <c r="C60" s="303"/>
      <c r="D60" s="425" t="s">
        <v>3149</v>
      </c>
      <c r="E60" s="425"/>
      <c r="F60" s="425"/>
      <c r="G60" s="425"/>
      <c r="H60" s="425"/>
      <c r="I60" s="425"/>
      <c r="J60" s="425"/>
      <c r="K60" s="299"/>
    </row>
    <row r="61" spans="2:11" ht="15" customHeight="1">
      <c r="B61" s="298"/>
      <c r="C61" s="303"/>
      <c r="D61" s="426" t="s">
        <v>3150</v>
      </c>
      <c r="E61" s="426"/>
      <c r="F61" s="426"/>
      <c r="G61" s="426"/>
      <c r="H61" s="426"/>
      <c r="I61" s="426"/>
      <c r="J61" s="426"/>
      <c r="K61" s="299"/>
    </row>
    <row r="62" spans="2:11" ht="12.75" customHeight="1">
      <c r="B62" s="298"/>
      <c r="C62" s="303"/>
      <c r="D62" s="303"/>
      <c r="E62" s="306"/>
      <c r="F62" s="303"/>
      <c r="G62" s="303"/>
      <c r="H62" s="303"/>
      <c r="I62" s="303"/>
      <c r="J62" s="303"/>
      <c r="K62" s="299"/>
    </row>
    <row r="63" spans="2:11" ht="15" customHeight="1">
      <c r="B63" s="298"/>
      <c r="C63" s="303"/>
      <c r="D63" s="426" t="s">
        <v>3151</v>
      </c>
      <c r="E63" s="426"/>
      <c r="F63" s="426"/>
      <c r="G63" s="426"/>
      <c r="H63" s="426"/>
      <c r="I63" s="426"/>
      <c r="J63" s="426"/>
      <c r="K63" s="299"/>
    </row>
    <row r="64" spans="2:11" ht="15" customHeight="1">
      <c r="B64" s="298"/>
      <c r="C64" s="303"/>
      <c r="D64" s="425" t="s">
        <v>3152</v>
      </c>
      <c r="E64" s="425"/>
      <c r="F64" s="425"/>
      <c r="G64" s="425"/>
      <c r="H64" s="425"/>
      <c r="I64" s="425"/>
      <c r="J64" s="425"/>
      <c r="K64" s="299"/>
    </row>
    <row r="65" spans="2:11" ht="15" customHeight="1">
      <c r="B65" s="298"/>
      <c r="C65" s="303"/>
      <c r="D65" s="426" t="s">
        <v>3153</v>
      </c>
      <c r="E65" s="426"/>
      <c r="F65" s="426"/>
      <c r="G65" s="426"/>
      <c r="H65" s="426"/>
      <c r="I65" s="426"/>
      <c r="J65" s="426"/>
      <c r="K65" s="299"/>
    </row>
    <row r="66" spans="2:11" ht="15" customHeight="1">
      <c r="B66" s="298"/>
      <c r="C66" s="303"/>
      <c r="D66" s="426" t="s">
        <v>3154</v>
      </c>
      <c r="E66" s="426"/>
      <c r="F66" s="426"/>
      <c r="G66" s="426"/>
      <c r="H66" s="426"/>
      <c r="I66" s="426"/>
      <c r="J66" s="426"/>
      <c r="K66" s="299"/>
    </row>
    <row r="67" spans="2:11" ht="15" customHeight="1">
      <c r="B67" s="298"/>
      <c r="C67" s="303"/>
      <c r="D67" s="426" t="s">
        <v>3155</v>
      </c>
      <c r="E67" s="426"/>
      <c r="F67" s="426"/>
      <c r="G67" s="426"/>
      <c r="H67" s="426"/>
      <c r="I67" s="426"/>
      <c r="J67" s="426"/>
      <c r="K67" s="299"/>
    </row>
    <row r="68" spans="2:11" ht="15" customHeight="1">
      <c r="B68" s="298"/>
      <c r="C68" s="303"/>
      <c r="D68" s="426" t="s">
        <v>3156</v>
      </c>
      <c r="E68" s="426"/>
      <c r="F68" s="426"/>
      <c r="G68" s="426"/>
      <c r="H68" s="426"/>
      <c r="I68" s="426"/>
      <c r="J68" s="426"/>
      <c r="K68" s="299"/>
    </row>
    <row r="69" spans="2:11" ht="12.75" customHeight="1">
      <c r="B69" s="307"/>
      <c r="C69" s="308"/>
      <c r="D69" s="308"/>
      <c r="E69" s="308"/>
      <c r="F69" s="308"/>
      <c r="G69" s="308"/>
      <c r="H69" s="308"/>
      <c r="I69" s="308"/>
      <c r="J69" s="308"/>
      <c r="K69" s="309"/>
    </row>
    <row r="70" spans="2:11" ht="18.75" customHeight="1">
      <c r="B70" s="310"/>
      <c r="C70" s="310"/>
      <c r="D70" s="310"/>
      <c r="E70" s="310"/>
      <c r="F70" s="310"/>
      <c r="G70" s="310"/>
      <c r="H70" s="310"/>
      <c r="I70" s="310"/>
      <c r="J70" s="310"/>
      <c r="K70" s="311"/>
    </row>
    <row r="71" spans="2:11" ht="18.75" customHeight="1">
      <c r="B71" s="311"/>
      <c r="C71" s="311"/>
      <c r="D71" s="311"/>
      <c r="E71" s="311"/>
      <c r="F71" s="311"/>
      <c r="G71" s="311"/>
      <c r="H71" s="311"/>
      <c r="I71" s="311"/>
      <c r="J71" s="311"/>
      <c r="K71" s="311"/>
    </row>
    <row r="72" spans="2:11" ht="7.5" customHeight="1">
      <c r="B72" s="312"/>
      <c r="C72" s="313"/>
      <c r="D72" s="313"/>
      <c r="E72" s="313"/>
      <c r="F72" s="313"/>
      <c r="G72" s="313"/>
      <c r="H72" s="313"/>
      <c r="I72" s="313"/>
      <c r="J72" s="313"/>
      <c r="K72" s="314"/>
    </row>
    <row r="73" spans="2:11" ht="45" customHeight="1">
      <c r="B73" s="315"/>
      <c r="C73" s="424" t="s">
        <v>116</v>
      </c>
      <c r="D73" s="424"/>
      <c r="E73" s="424"/>
      <c r="F73" s="424"/>
      <c r="G73" s="424"/>
      <c r="H73" s="424"/>
      <c r="I73" s="424"/>
      <c r="J73" s="424"/>
      <c r="K73" s="316"/>
    </row>
    <row r="74" spans="2:11" ht="17.25" customHeight="1">
      <c r="B74" s="315"/>
      <c r="C74" s="317" t="s">
        <v>3157</v>
      </c>
      <c r="D74" s="317"/>
      <c r="E74" s="317"/>
      <c r="F74" s="317" t="s">
        <v>3158</v>
      </c>
      <c r="G74" s="318"/>
      <c r="H74" s="317" t="s">
        <v>154</v>
      </c>
      <c r="I74" s="317" t="s">
        <v>56</v>
      </c>
      <c r="J74" s="317" t="s">
        <v>3159</v>
      </c>
      <c r="K74" s="316"/>
    </row>
    <row r="75" spans="2:11" ht="17.25" customHeight="1">
      <c r="B75" s="315"/>
      <c r="C75" s="319" t="s">
        <v>3160</v>
      </c>
      <c r="D75" s="319"/>
      <c r="E75" s="319"/>
      <c r="F75" s="320" t="s">
        <v>3161</v>
      </c>
      <c r="G75" s="321"/>
      <c r="H75" s="319"/>
      <c r="I75" s="319"/>
      <c r="J75" s="319" t="s">
        <v>3162</v>
      </c>
      <c r="K75" s="316"/>
    </row>
    <row r="76" spans="2:11" ht="5.25" customHeight="1">
      <c r="B76" s="315"/>
      <c r="C76" s="322"/>
      <c r="D76" s="322"/>
      <c r="E76" s="322"/>
      <c r="F76" s="322"/>
      <c r="G76" s="323"/>
      <c r="H76" s="322"/>
      <c r="I76" s="322"/>
      <c r="J76" s="322"/>
      <c r="K76" s="316"/>
    </row>
    <row r="77" spans="2:11" ht="15" customHeight="1">
      <c r="B77" s="315"/>
      <c r="C77" s="305" t="s">
        <v>52</v>
      </c>
      <c r="D77" s="322"/>
      <c r="E77" s="322"/>
      <c r="F77" s="324" t="s">
        <v>3163</v>
      </c>
      <c r="G77" s="323"/>
      <c r="H77" s="305" t="s">
        <v>3164</v>
      </c>
      <c r="I77" s="305" t="s">
        <v>3165</v>
      </c>
      <c r="J77" s="305">
        <v>20</v>
      </c>
      <c r="K77" s="316"/>
    </row>
    <row r="78" spans="2:11" ht="15" customHeight="1">
      <c r="B78" s="315"/>
      <c r="C78" s="305" t="s">
        <v>3166</v>
      </c>
      <c r="D78" s="305"/>
      <c r="E78" s="305"/>
      <c r="F78" s="324" t="s">
        <v>3163</v>
      </c>
      <c r="G78" s="323"/>
      <c r="H78" s="305" t="s">
        <v>3167</v>
      </c>
      <c r="I78" s="305" t="s">
        <v>3165</v>
      </c>
      <c r="J78" s="305">
        <v>120</v>
      </c>
      <c r="K78" s="316"/>
    </row>
    <row r="79" spans="2:11" ht="15" customHeight="1">
      <c r="B79" s="325"/>
      <c r="C79" s="305" t="s">
        <v>3168</v>
      </c>
      <c r="D79" s="305"/>
      <c r="E79" s="305"/>
      <c r="F79" s="324" t="s">
        <v>3169</v>
      </c>
      <c r="G79" s="323"/>
      <c r="H79" s="305" t="s">
        <v>3170</v>
      </c>
      <c r="I79" s="305" t="s">
        <v>3165</v>
      </c>
      <c r="J79" s="305">
        <v>50</v>
      </c>
      <c r="K79" s="316"/>
    </row>
    <row r="80" spans="2:11" ht="15" customHeight="1">
      <c r="B80" s="325"/>
      <c r="C80" s="305" t="s">
        <v>3171</v>
      </c>
      <c r="D80" s="305"/>
      <c r="E80" s="305"/>
      <c r="F80" s="324" t="s">
        <v>3163</v>
      </c>
      <c r="G80" s="323"/>
      <c r="H80" s="305" t="s">
        <v>3172</v>
      </c>
      <c r="I80" s="305" t="s">
        <v>3173</v>
      </c>
      <c r="J80" s="305"/>
      <c r="K80" s="316"/>
    </row>
    <row r="81" spans="2:11" ht="15" customHeight="1">
      <c r="B81" s="325"/>
      <c r="C81" s="326" t="s">
        <v>3174</v>
      </c>
      <c r="D81" s="326"/>
      <c r="E81" s="326"/>
      <c r="F81" s="327" t="s">
        <v>3169</v>
      </c>
      <c r="G81" s="326"/>
      <c r="H81" s="326" t="s">
        <v>3175</v>
      </c>
      <c r="I81" s="326" t="s">
        <v>3165</v>
      </c>
      <c r="J81" s="326">
        <v>15</v>
      </c>
      <c r="K81" s="316"/>
    </row>
    <row r="82" spans="2:11" ht="15" customHeight="1">
      <c r="B82" s="325"/>
      <c r="C82" s="326" t="s">
        <v>3176</v>
      </c>
      <c r="D82" s="326"/>
      <c r="E82" s="326"/>
      <c r="F82" s="327" t="s">
        <v>3169</v>
      </c>
      <c r="G82" s="326"/>
      <c r="H82" s="326" t="s">
        <v>3177</v>
      </c>
      <c r="I82" s="326" t="s">
        <v>3165</v>
      </c>
      <c r="J82" s="326">
        <v>15</v>
      </c>
      <c r="K82" s="316"/>
    </row>
    <row r="83" spans="2:11" ht="15" customHeight="1">
      <c r="B83" s="325"/>
      <c r="C83" s="326" t="s">
        <v>3178</v>
      </c>
      <c r="D83" s="326"/>
      <c r="E83" s="326"/>
      <c r="F83" s="327" t="s">
        <v>3169</v>
      </c>
      <c r="G83" s="326"/>
      <c r="H83" s="326" t="s">
        <v>3179</v>
      </c>
      <c r="I83" s="326" t="s">
        <v>3165</v>
      </c>
      <c r="J83" s="326">
        <v>20</v>
      </c>
      <c r="K83" s="316"/>
    </row>
    <row r="84" spans="2:11" ht="15" customHeight="1">
      <c r="B84" s="325"/>
      <c r="C84" s="326" t="s">
        <v>3180</v>
      </c>
      <c r="D84" s="326"/>
      <c r="E84" s="326"/>
      <c r="F84" s="327" t="s">
        <v>3169</v>
      </c>
      <c r="G84" s="326"/>
      <c r="H84" s="326" t="s">
        <v>3181</v>
      </c>
      <c r="I84" s="326" t="s">
        <v>3165</v>
      </c>
      <c r="J84" s="326">
        <v>20</v>
      </c>
      <c r="K84" s="316"/>
    </row>
    <row r="85" spans="2:11" ht="15" customHeight="1">
      <c r="B85" s="325"/>
      <c r="C85" s="305" t="s">
        <v>3182</v>
      </c>
      <c r="D85" s="305"/>
      <c r="E85" s="305"/>
      <c r="F85" s="324" t="s">
        <v>3169</v>
      </c>
      <c r="G85" s="323"/>
      <c r="H85" s="305" t="s">
        <v>3183</v>
      </c>
      <c r="I85" s="305" t="s">
        <v>3165</v>
      </c>
      <c r="J85" s="305">
        <v>50</v>
      </c>
      <c r="K85" s="316"/>
    </row>
    <row r="86" spans="2:11" ht="15" customHeight="1">
      <c r="B86" s="325"/>
      <c r="C86" s="305" t="s">
        <v>3184</v>
      </c>
      <c r="D86" s="305"/>
      <c r="E86" s="305"/>
      <c r="F86" s="324" t="s">
        <v>3169</v>
      </c>
      <c r="G86" s="323"/>
      <c r="H86" s="305" t="s">
        <v>3185</v>
      </c>
      <c r="I86" s="305" t="s">
        <v>3165</v>
      </c>
      <c r="J86" s="305">
        <v>20</v>
      </c>
      <c r="K86" s="316"/>
    </row>
    <row r="87" spans="2:11" ht="15" customHeight="1">
      <c r="B87" s="325"/>
      <c r="C87" s="305" t="s">
        <v>3186</v>
      </c>
      <c r="D87" s="305"/>
      <c r="E87" s="305"/>
      <c r="F87" s="324" t="s">
        <v>3169</v>
      </c>
      <c r="G87" s="323"/>
      <c r="H87" s="305" t="s">
        <v>3187</v>
      </c>
      <c r="I87" s="305" t="s">
        <v>3165</v>
      </c>
      <c r="J87" s="305">
        <v>20</v>
      </c>
      <c r="K87" s="316"/>
    </row>
    <row r="88" spans="2:11" ht="15" customHeight="1">
      <c r="B88" s="325"/>
      <c r="C88" s="305" t="s">
        <v>3188</v>
      </c>
      <c r="D88" s="305"/>
      <c r="E88" s="305"/>
      <c r="F88" s="324" t="s">
        <v>3169</v>
      </c>
      <c r="G88" s="323"/>
      <c r="H88" s="305" t="s">
        <v>3189</v>
      </c>
      <c r="I88" s="305" t="s">
        <v>3165</v>
      </c>
      <c r="J88" s="305">
        <v>50</v>
      </c>
      <c r="K88" s="316"/>
    </row>
    <row r="89" spans="2:11" ht="15" customHeight="1">
      <c r="B89" s="325"/>
      <c r="C89" s="305" t="s">
        <v>3190</v>
      </c>
      <c r="D89" s="305"/>
      <c r="E89" s="305"/>
      <c r="F89" s="324" t="s">
        <v>3169</v>
      </c>
      <c r="G89" s="323"/>
      <c r="H89" s="305" t="s">
        <v>3190</v>
      </c>
      <c r="I89" s="305" t="s">
        <v>3165</v>
      </c>
      <c r="J89" s="305">
        <v>50</v>
      </c>
      <c r="K89" s="316"/>
    </row>
    <row r="90" spans="2:11" ht="15" customHeight="1">
      <c r="B90" s="325"/>
      <c r="C90" s="305" t="s">
        <v>159</v>
      </c>
      <c r="D90" s="305"/>
      <c r="E90" s="305"/>
      <c r="F90" s="324" t="s">
        <v>3169</v>
      </c>
      <c r="G90" s="323"/>
      <c r="H90" s="305" t="s">
        <v>3191</v>
      </c>
      <c r="I90" s="305" t="s">
        <v>3165</v>
      </c>
      <c r="J90" s="305">
        <v>255</v>
      </c>
      <c r="K90" s="316"/>
    </row>
    <row r="91" spans="2:11" ht="15" customHeight="1">
      <c r="B91" s="325"/>
      <c r="C91" s="305" t="s">
        <v>3192</v>
      </c>
      <c r="D91" s="305"/>
      <c r="E91" s="305"/>
      <c r="F91" s="324" t="s">
        <v>3163</v>
      </c>
      <c r="G91" s="323"/>
      <c r="H91" s="305" t="s">
        <v>3193</v>
      </c>
      <c r="I91" s="305" t="s">
        <v>3194</v>
      </c>
      <c r="J91" s="305"/>
      <c r="K91" s="316"/>
    </row>
    <row r="92" spans="2:11" ht="15" customHeight="1">
      <c r="B92" s="325"/>
      <c r="C92" s="305" t="s">
        <v>3195</v>
      </c>
      <c r="D92" s="305"/>
      <c r="E92" s="305"/>
      <c r="F92" s="324" t="s">
        <v>3163</v>
      </c>
      <c r="G92" s="323"/>
      <c r="H92" s="305" t="s">
        <v>3196</v>
      </c>
      <c r="I92" s="305" t="s">
        <v>3197</v>
      </c>
      <c r="J92" s="305"/>
      <c r="K92" s="316"/>
    </row>
    <row r="93" spans="2:11" ht="15" customHeight="1">
      <c r="B93" s="325"/>
      <c r="C93" s="305" t="s">
        <v>3198</v>
      </c>
      <c r="D93" s="305"/>
      <c r="E93" s="305"/>
      <c r="F93" s="324" t="s">
        <v>3163</v>
      </c>
      <c r="G93" s="323"/>
      <c r="H93" s="305" t="s">
        <v>3198</v>
      </c>
      <c r="I93" s="305" t="s">
        <v>3197</v>
      </c>
      <c r="J93" s="305"/>
      <c r="K93" s="316"/>
    </row>
    <row r="94" spans="2:11" ht="15" customHeight="1">
      <c r="B94" s="325"/>
      <c r="C94" s="305" t="s">
        <v>37</v>
      </c>
      <c r="D94" s="305"/>
      <c r="E94" s="305"/>
      <c r="F94" s="324" t="s">
        <v>3163</v>
      </c>
      <c r="G94" s="323"/>
      <c r="H94" s="305" t="s">
        <v>3199</v>
      </c>
      <c r="I94" s="305" t="s">
        <v>3197</v>
      </c>
      <c r="J94" s="305"/>
      <c r="K94" s="316"/>
    </row>
    <row r="95" spans="2:11" ht="15" customHeight="1">
      <c r="B95" s="325"/>
      <c r="C95" s="305" t="s">
        <v>47</v>
      </c>
      <c r="D95" s="305"/>
      <c r="E95" s="305"/>
      <c r="F95" s="324" t="s">
        <v>3163</v>
      </c>
      <c r="G95" s="323"/>
      <c r="H95" s="305" t="s">
        <v>3200</v>
      </c>
      <c r="I95" s="305" t="s">
        <v>3197</v>
      </c>
      <c r="J95" s="305"/>
      <c r="K95" s="316"/>
    </row>
    <row r="96" spans="2:11" ht="15" customHeight="1">
      <c r="B96" s="328"/>
      <c r="C96" s="329"/>
      <c r="D96" s="329"/>
      <c r="E96" s="329"/>
      <c r="F96" s="329"/>
      <c r="G96" s="329"/>
      <c r="H96" s="329"/>
      <c r="I96" s="329"/>
      <c r="J96" s="329"/>
      <c r="K96" s="330"/>
    </row>
    <row r="97" spans="2:11" ht="18.75" customHeight="1">
      <c r="B97" s="331"/>
      <c r="C97" s="332"/>
      <c r="D97" s="332"/>
      <c r="E97" s="332"/>
      <c r="F97" s="332"/>
      <c r="G97" s="332"/>
      <c r="H97" s="332"/>
      <c r="I97" s="332"/>
      <c r="J97" s="332"/>
      <c r="K97" s="331"/>
    </row>
    <row r="98" spans="2:11" ht="18.75" customHeight="1">
      <c r="B98" s="311"/>
      <c r="C98" s="311"/>
      <c r="D98" s="311"/>
      <c r="E98" s="311"/>
      <c r="F98" s="311"/>
      <c r="G98" s="311"/>
      <c r="H98" s="311"/>
      <c r="I98" s="311"/>
      <c r="J98" s="311"/>
      <c r="K98" s="311"/>
    </row>
    <row r="99" spans="2:11" ht="7.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4"/>
    </row>
    <row r="100" spans="2:11" ht="45" customHeight="1">
      <c r="B100" s="315"/>
      <c r="C100" s="424" t="s">
        <v>3201</v>
      </c>
      <c r="D100" s="424"/>
      <c r="E100" s="424"/>
      <c r="F100" s="424"/>
      <c r="G100" s="424"/>
      <c r="H100" s="424"/>
      <c r="I100" s="424"/>
      <c r="J100" s="424"/>
      <c r="K100" s="316"/>
    </row>
    <row r="101" spans="2:11" ht="17.25" customHeight="1">
      <c r="B101" s="315"/>
      <c r="C101" s="317" t="s">
        <v>3157</v>
      </c>
      <c r="D101" s="317"/>
      <c r="E101" s="317"/>
      <c r="F101" s="317" t="s">
        <v>3158</v>
      </c>
      <c r="G101" s="318"/>
      <c r="H101" s="317" t="s">
        <v>154</v>
      </c>
      <c r="I101" s="317" t="s">
        <v>56</v>
      </c>
      <c r="J101" s="317" t="s">
        <v>3159</v>
      </c>
      <c r="K101" s="316"/>
    </row>
    <row r="102" spans="2:11" ht="17.25" customHeight="1">
      <c r="B102" s="315"/>
      <c r="C102" s="319" t="s">
        <v>3160</v>
      </c>
      <c r="D102" s="319"/>
      <c r="E102" s="319"/>
      <c r="F102" s="320" t="s">
        <v>3161</v>
      </c>
      <c r="G102" s="321"/>
      <c r="H102" s="319"/>
      <c r="I102" s="319"/>
      <c r="J102" s="319" t="s">
        <v>3162</v>
      </c>
      <c r="K102" s="316"/>
    </row>
    <row r="103" spans="2:11" ht="5.25" customHeight="1">
      <c r="B103" s="315"/>
      <c r="C103" s="317"/>
      <c r="D103" s="317"/>
      <c r="E103" s="317"/>
      <c r="F103" s="317"/>
      <c r="G103" s="333"/>
      <c r="H103" s="317"/>
      <c r="I103" s="317"/>
      <c r="J103" s="317"/>
      <c r="K103" s="316"/>
    </row>
    <row r="104" spans="2:11" ht="15" customHeight="1">
      <c r="B104" s="315"/>
      <c r="C104" s="305" t="s">
        <v>52</v>
      </c>
      <c r="D104" s="322"/>
      <c r="E104" s="322"/>
      <c r="F104" s="324" t="s">
        <v>3163</v>
      </c>
      <c r="G104" s="333"/>
      <c r="H104" s="305" t="s">
        <v>3202</v>
      </c>
      <c r="I104" s="305" t="s">
        <v>3165</v>
      </c>
      <c r="J104" s="305">
        <v>20</v>
      </c>
      <c r="K104" s="316"/>
    </row>
    <row r="105" spans="2:11" ht="15" customHeight="1">
      <c r="B105" s="315"/>
      <c r="C105" s="305" t="s">
        <v>3166</v>
      </c>
      <c r="D105" s="305"/>
      <c r="E105" s="305"/>
      <c r="F105" s="324" t="s">
        <v>3163</v>
      </c>
      <c r="G105" s="305"/>
      <c r="H105" s="305" t="s">
        <v>3202</v>
      </c>
      <c r="I105" s="305" t="s">
        <v>3165</v>
      </c>
      <c r="J105" s="305">
        <v>120</v>
      </c>
      <c r="K105" s="316"/>
    </row>
    <row r="106" spans="2:11" ht="15" customHeight="1">
      <c r="B106" s="325"/>
      <c r="C106" s="305" t="s">
        <v>3168</v>
      </c>
      <c r="D106" s="305"/>
      <c r="E106" s="305"/>
      <c r="F106" s="324" t="s">
        <v>3169</v>
      </c>
      <c r="G106" s="305"/>
      <c r="H106" s="305" t="s">
        <v>3202</v>
      </c>
      <c r="I106" s="305" t="s">
        <v>3165</v>
      </c>
      <c r="J106" s="305">
        <v>50</v>
      </c>
      <c r="K106" s="316"/>
    </row>
    <row r="107" spans="2:11" ht="15" customHeight="1">
      <c r="B107" s="325"/>
      <c r="C107" s="305" t="s">
        <v>3171</v>
      </c>
      <c r="D107" s="305"/>
      <c r="E107" s="305"/>
      <c r="F107" s="324" t="s">
        <v>3163</v>
      </c>
      <c r="G107" s="305"/>
      <c r="H107" s="305" t="s">
        <v>3202</v>
      </c>
      <c r="I107" s="305" t="s">
        <v>3173</v>
      </c>
      <c r="J107" s="305"/>
      <c r="K107" s="316"/>
    </row>
    <row r="108" spans="2:11" ht="15" customHeight="1">
      <c r="B108" s="325"/>
      <c r="C108" s="305" t="s">
        <v>3182</v>
      </c>
      <c r="D108" s="305"/>
      <c r="E108" s="305"/>
      <c r="F108" s="324" t="s">
        <v>3169</v>
      </c>
      <c r="G108" s="305"/>
      <c r="H108" s="305" t="s">
        <v>3202</v>
      </c>
      <c r="I108" s="305" t="s">
        <v>3165</v>
      </c>
      <c r="J108" s="305">
        <v>50</v>
      </c>
      <c r="K108" s="316"/>
    </row>
    <row r="109" spans="2:11" ht="15" customHeight="1">
      <c r="B109" s="325"/>
      <c r="C109" s="305" t="s">
        <v>3190</v>
      </c>
      <c r="D109" s="305"/>
      <c r="E109" s="305"/>
      <c r="F109" s="324" t="s">
        <v>3169</v>
      </c>
      <c r="G109" s="305"/>
      <c r="H109" s="305" t="s">
        <v>3202</v>
      </c>
      <c r="I109" s="305" t="s">
        <v>3165</v>
      </c>
      <c r="J109" s="305">
        <v>50</v>
      </c>
      <c r="K109" s="316"/>
    </row>
    <row r="110" spans="2:11" ht="15" customHeight="1">
      <c r="B110" s="325"/>
      <c r="C110" s="305" t="s">
        <v>3188</v>
      </c>
      <c r="D110" s="305"/>
      <c r="E110" s="305"/>
      <c r="F110" s="324" t="s">
        <v>3169</v>
      </c>
      <c r="G110" s="305"/>
      <c r="H110" s="305" t="s">
        <v>3202</v>
      </c>
      <c r="I110" s="305" t="s">
        <v>3165</v>
      </c>
      <c r="J110" s="305">
        <v>50</v>
      </c>
      <c r="K110" s="316"/>
    </row>
    <row r="111" spans="2:11" ht="15" customHeight="1">
      <c r="B111" s="325"/>
      <c r="C111" s="305" t="s">
        <v>52</v>
      </c>
      <c r="D111" s="305"/>
      <c r="E111" s="305"/>
      <c r="F111" s="324" t="s">
        <v>3163</v>
      </c>
      <c r="G111" s="305"/>
      <c r="H111" s="305" t="s">
        <v>3203</v>
      </c>
      <c r="I111" s="305" t="s">
        <v>3165</v>
      </c>
      <c r="J111" s="305">
        <v>20</v>
      </c>
      <c r="K111" s="316"/>
    </row>
    <row r="112" spans="2:11" ht="15" customHeight="1">
      <c r="B112" s="325"/>
      <c r="C112" s="305" t="s">
        <v>3204</v>
      </c>
      <c r="D112" s="305"/>
      <c r="E112" s="305"/>
      <c r="F112" s="324" t="s">
        <v>3163</v>
      </c>
      <c r="G112" s="305"/>
      <c r="H112" s="305" t="s">
        <v>3205</v>
      </c>
      <c r="I112" s="305" t="s">
        <v>3165</v>
      </c>
      <c r="J112" s="305">
        <v>120</v>
      </c>
      <c r="K112" s="316"/>
    </row>
    <row r="113" spans="2:11" ht="15" customHeight="1">
      <c r="B113" s="325"/>
      <c r="C113" s="305" t="s">
        <v>37</v>
      </c>
      <c r="D113" s="305"/>
      <c r="E113" s="305"/>
      <c r="F113" s="324" t="s">
        <v>3163</v>
      </c>
      <c r="G113" s="305"/>
      <c r="H113" s="305" t="s">
        <v>3206</v>
      </c>
      <c r="I113" s="305" t="s">
        <v>3197</v>
      </c>
      <c r="J113" s="305"/>
      <c r="K113" s="316"/>
    </row>
    <row r="114" spans="2:11" ht="15" customHeight="1">
      <c r="B114" s="325"/>
      <c r="C114" s="305" t="s">
        <v>47</v>
      </c>
      <c r="D114" s="305"/>
      <c r="E114" s="305"/>
      <c r="F114" s="324" t="s">
        <v>3163</v>
      </c>
      <c r="G114" s="305"/>
      <c r="H114" s="305" t="s">
        <v>3207</v>
      </c>
      <c r="I114" s="305" t="s">
        <v>3197</v>
      </c>
      <c r="J114" s="305"/>
      <c r="K114" s="316"/>
    </row>
    <row r="115" spans="2:11" ht="15" customHeight="1">
      <c r="B115" s="325"/>
      <c r="C115" s="305" t="s">
        <v>56</v>
      </c>
      <c r="D115" s="305"/>
      <c r="E115" s="305"/>
      <c r="F115" s="324" t="s">
        <v>3163</v>
      </c>
      <c r="G115" s="305"/>
      <c r="H115" s="305" t="s">
        <v>3208</v>
      </c>
      <c r="I115" s="305" t="s">
        <v>3209</v>
      </c>
      <c r="J115" s="305"/>
      <c r="K115" s="316"/>
    </row>
    <row r="116" spans="2:11" ht="15" customHeight="1">
      <c r="B116" s="328"/>
      <c r="C116" s="334"/>
      <c r="D116" s="334"/>
      <c r="E116" s="334"/>
      <c r="F116" s="334"/>
      <c r="G116" s="334"/>
      <c r="H116" s="334"/>
      <c r="I116" s="334"/>
      <c r="J116" s="334"/>
      <c r="K116" s="330"/>
    </row>
    <row r="117" spans="2:11" ht="18.75" customHeight="1">
      <c r="B117" s="335"/>
      <c r="C117" s="301"/>
      <c r="D117" s="301"/>
      <c r="E117" s="301"/>
      <c r="F117" s="336"/>
      <c r="G117" s="301"/>
      <c r="H117" s="301"/>
      <c r="I117" s="301"/>
      <c r="J117" s="301"/>
      <c r="K117" s="335"/>
    </row>
    <row r="118" spans="2:11" ht="18.75" customHeight="1">
      <c r="B118" s="311"/>
      <c r="C118" s="311"/>
      <c r="D118" s="311"/>
      <c r="E118" s="311"/>
      <c r="F118" s="311"/>
      <c r="G118" s="311"/>
      <c r="H118" s="311"/>
      <c r="I118" s="311"/>
      <c r="J118" s="311"/>
      <c r="K118" s="311"/>
    </row>
    <row r="119" spans="2:11" ht="7.5" customHeight="1">
      <c r="B119" s="337"/>
      <c r="C119" s="338"/>
      <c r="D119" s="338"/>
      <c r="E119" s="338"/>
      <c r="F119" s="338"/>
      <c r="G119" s="338"/>
      <c r="H119" s="338"/>
      <c r="I119" s="338"/>
      <c r="J119" s="338"/>
      <c r="K119" s="339"/>
    </row>
    <row r="120" spans="2:11" ht="45" customHeight="1">
      <c r="B120" s="340"/>
      <c r="C120" s="423" t="s">
        <v>3210</v>
      </c>
      <c r="D120" s="423"/>
      <c r="E120" s="423"/>
      <c r="F120" s="423"/>
      <c r="G120" s="423"/>
      <c r="H120" s="423"/>
      <c r="I120" s="423"/>
      <c r="J120" s="423"/>
      <c r="K120" s="341"/>
    </row>
    <row r="121" spans="2:11" ht="17.25" customHeight="1">
      <c r="B121" s="342"/>
      <c r="C121" s="317" t="s">
        <v>3157</v>
      </c>
      <c r="D121" s="317"/>
      <c r="E121" s="317"/>
      <c r="F121" s="317" t="s">
        <v>3158</v>
      </c>
      <c r="G121" s="318"/>
      <c r="H121" s="317" t="s">
        <v>154</v>
      </c>
      <c r="I121" s="317" t="s">
        <v>56</v>
      </c>
      <c r="J121" s="317" t="s">
        <v>3159</v>
      </c>
      <c r="K121" s="343"/>
    </row>
    <row r="122" spans="2:11" ht="17.25" customHeight="1">
      <c r="B122" s="342"/>
      <c r="C122" s="319" t="s">
        <v>3160</v>
      </c>
      <c r="D122" s="319"/>
      <c r="E122" s="319"/>
      <c r="F122" s="320" t="s">
        <v>3161</v>
      </c>
      <c r="G122" s="321"/>
      <c r="H122" s="319"/>
      <c r="I122" s="319"/>
      <c r="J122" s="319" t="s">
        <v>3162</v>
      </c>
      <c r="K122" s="343"/>
    </row>
    <row r="123" spans="2:11" ht="5.25" customHeight="1">
      <c r="B123" s="344"/>
      <c r="C123" s="322"/>
      <c r="D123" s="322"/>
      <c r="E123" s="322"/>
      <c r="F123" s="322"/>
      <c r="G123" s="305"/>
      <c r="H123" s="322"/>
      <c r="I123" s="322"/>
      <c r="J123" s="322"/>
      <c r="K123" s="345"/>
    </row>
    <row r="124" spans="2:11" ht="15" customHeight="1">
      <c r="B124" s="344"/>
      <c r="C124" s="305" t="s">
        <v>3166</v>
      </c>
      <c r="D124" s="322"/>
      <c r="E124" s="322"/>
      <c r="F124" s="324" t="s">
        <v>3163</v>
      </c>
      <c r="G124" s="305"/>
      <c r="H124" s="305" t="s">
        <v>3202</v>
      </c>
      <c r="I124" s="305" t="s">
        <v>3165</v>
      </c>
      <c r="J124" s="305">
        <v>120</v>
      </c>
      <c r="K124" s="346"/>
    </row>
    <row r="125" spans="2:11" ht="15" customHeight="1">
      <c r="B125" s="344"/>
      <c r="C125" s="305" t="s">
        <v>3211</v>
      </c>
      <c r="D125" s="305"/>
      <c r="E125" s="305"/>
      <c r="F125" s="324" t="s">
        <v>3163</v>
      </c>
      <c r="G125" s="305"/>
      <c r="H125" s="305" t="s">
        <v>3212</v>
      </c>
      <c r="I125" s="305" t="s">
        <v>3165</v>
      </c>
      <c r="J125" s="305" t="s">
        <v>3213</v>
      </c>
      <c r="K125" s="346"/>
    </row>
    <row r="126" spans="2:11" ht="15" customHeight="1">
      <c r="B126" s="344"/>
      <c r="C126" s="305" t="s">
        <v>84</v>
      </c>
      <c r="D126" s="305"/>
      <c r="E126" s="305"/>
      <c r="F126" s="324" t="s">
        <v>3163</v>
      </c>
      <c r="G126" s="305"/>
      <c r="H126" s="305" t="s">
        <v>3214</v>
      </c>
      <c r="I126" s="305" t="s">
        <v>3165</v>
      </c>
      <c r="J126" s="305" t="s">
        <v>3213</v>
      </c>
      <c r="K126" s="346"/>
    </row>
    <row r="127" spans="2:11" ht="15" customHeight="1">
      <c r="B127" s="344"/>
      <c r="C127" s="305" t="s">
        <v>3174</v>
      </c>
      <c r="D127" s="305"/>
      <c r="E127" s="305"/>
      <c r="F127" s="324" t="s">
        <v>3169</v>
      </c>
      <c r="G127" s="305"/>
      <c r="H127" s="305" t="s">
        <v>3175</v>
      </c>
      <c r="I127" s="305" t="s">
        <v>3165</v>
      </c>
      <c r="J127" s="305">
        <v>15</v>
      </c>
      <c r="K127" s="346"/>
    </row>
    <row r="128" spans="2:11" ht="15" customHeight="1">
      <c r="B128" s="344"/>
      <c r="C128" s="326" t="s">
        <v>3176</v>
      </c>
      <c r="D128" s="326"/>
      <c r="E128" s="326"/>
      <c r="F128" s="327" t="s">
        <v>3169</v>
      </c>
      <c r="G128" s="326"/>
      <c r="H128" s="326" t="s">
        <v>3177</v>
      </c>
      <c r="I128" s="326" t="s">
        <v>3165</v>
      </c>
      <c r="J128" s="326">
        <v>15</v>
      </c>
      <c r="K128" s="346"/>
    </row>
    <row r="129" spans="2:11" ht="15" customHeight="1">
      <c r="B129" s="344"/>
      <c r="C129" s="326" t="s">
        <v>3178</v>
      </c>
      <c r="D129" s="326"/>
      <c r="E129" s="326"/>
      <c r="F129" s="327" t="s">
        <v>3169</v>
      </c>
      <c r="G129" s="326"/>
      <c r="H129" s="326" t="s">
        <v>3179</v>
      </c>
      <c r="I129" s="326" t="s">
        <v>3165</v>
      </c>
      <c r="J129" s="326">
        <v>20</v>
      </c>
      <c r="K129" s="346"/>
    </row>
    <row r="130" spans="2:11" ht="15" customHeight="1">
      <c r="B130" s="344"/>
      <c r="C130" s="326" t="s">
        <v>3180</v>
      </c>
      <c r="D130" s="326"/>
      <c r="E130" s="326"/>
      <c r="F130" s="327" t="s">
        <v>3169</v>
      </c>
      <c r="G130" s="326"/>
      <c r="H130" s="326" t="s">
        <v>3181</v>
      </c>
      <c r="I130" s="326" t="s">
        <v>3165</v>
      </c>
      <c r="J130" s="326">
        <v>20</v>
      </c>
      <c r="K130" s="346"/>
    </row>
    <row r="131" spans="2:11" ht="15" customHeight="1">
      <c r="B131" s="344"/>
      <c r="C131" s="305" t="s">
        <v>3168</v>
      </c>
      <c r="D131" s="305"/>
      <c r="E131" s="305"/>
      <c r="F131" s="324" t="s">
        <v>3169</v>
      </c>
      <c r="G131" s="305"/>
      <c r="H131" s="305" t="s">
        <v>3202</v>
      </c>
      <c r="I131" s="305" t="s">
        <v>3165</v>
      </c>
      <c r="J131" s="305">
        <v>50</v>
      </c>
      <c r="K131" s="346"/>
    </row>
    <row r="132" spans="2:11" ht="15" customHeight="1">
      <c r="B132" s="344"/>
      <c r="C132" s="305" t="s">
        <v>3182</v>
      </c>
      <c r="D132" s="305"/>
      <c r="E132" s="305"/>
      <c r="F132" s="324" t="s">
        <v>3169</v>
      </c>
      <c r="G132" s="305"/>
      <c r="H132" s="305" t="s">
        <v>3202</v>
      </c>
      <c r="I132" s="305" t="s">
        <v>3165</v>
      </c>
      <c r="J132" s="305">
        <v>50</v>
      </c>
      <c r="K132" s="346"/>
    </row>
    <row r="133" spans="2:11" ht="15" customHeight="1">
      <c r="B133" s="344"/>
      <c r="C133" s="305" t="s">
        <v>3188</v>
      </c>
      <c r="D133" s="305"/>
      <c r="E133" s="305"/>
      <c r="F133" s="324" t="s">
        <v>3169</v>
      </c>
      <c r="G133" s="305"/>
      <c r="H133" s="305" t="s">
        <v>3202</v>
      </c>
      <c r="I133" s="305" t="s">
        <v>3165</v>
      </c>
      <c r="J133" s="305">
        <v>50</v>
      </c>
      <c r="K133" s="346"/>
    </row>
    <row r="134" spans="2:11" ht="15" customHeight="1">
      <c r="B134" s="344"/>
      <c r="C134" s="305" t="s">
        <v>3190</v>
      </c>
      <c r="D134" s="305"/>
      <c r="E134" s="305"/>
      <c r="F134" s="324" t="s">
        <v>3169</v>
      </c>
      <c r="G134" s="305"/>
      <c r="H134" s="305" t="s">
        <v>3202</v>
      </c>
      <c r="I134" s="305" t="s">
        <v>3165</v>
      </c>
      <c r="J134" s="305">
        <v>50</v>
      </c>
      <c r="K134" s="346"/>
    </row>
    <row r="135" spans="2:11" ht="15" customHeight="1">
      <c r="B135" s="344"/>
      <c r="C135" s="305" t="s">
        <v>159</v>
      </c>
      <c r="D135" s="305"/>
      <c r="E135" s="305"/>
      <c r="F135" s="324" t="s">
        <v>3169</v>
      </c>
      <c r="G135" s="305"/>
      <c r="H135" s="305" t="s">
        <v>3215</v>
      </c>
      <c r="I135" s="305" t="s">
        <v>3165</v>
      </c>
      <c r="J135" s="305">
        <v>255</v>
      </c>
      <c r="K135" s="346"/>
    </row>
    <row r="136" spans="2:11" ht="15" customHeight="1">
      <c r="B136" s="344"/>
      <c r="C136" s="305" t="s">
        <v>3192</v>
      </c>
      <c r="D136" s="305"/>
      <c r="E136" s="305"/>
      <c r="F136" s="324" t="s">
        <v>3163</v>
      </c>
      <c r="G136" s="305"/>
      <c r="H136" s="305" t="s">
        <v>3216</v>
      </c>
      <c r="I136" s="305" t="s">
        <v>3194</v>
      </c>
      <c r="J136" s="305"/>
      <c r="K136" s="346"/>
    </row>
    <row r="137" spans="2:11" ht="15" customHeight="1">
      <c r="B137" s="344"/>
      <c r="C137" s="305" t="s">
        <v>3195</v>
      </c>
      <c r="D137" s="305"/>
      <c r="E137" s="305"/>
      <c r="F137" s="324" t="s">
        <v>3163</v>
      </c>
      <c r="G137" s="305"/>
      <c r="H137" s="305" t="s">
        <v>3217</v>
      </c>
      <c r="I137" s="305" t="s">
        <v>3197</v>
      </c>
      <c r="J137" s="305"/>
      <c r="K137" s="346"/>
    </row>
    <row r="138" spans="2:11" ht="15" customHeight="1">
      <c r="B138" s="344"/>
      <c r="C138" s="305" t="s">
        <v>3198</v>
      </c>
      <c r="D138" s="305"/>
      <c r="E138" s="305"/>
      <c r="F138" s="324" t="s">
        <v>3163</v>
      </c>
      <c r="G138" s="305"/>
      <c r="H138" s="305" t="s">
        <v>3198</v>
      </c>
      <c r="I138" s="305" t="s">
        <v>3197</v>
      </c>
      <c r="J138" s="305"/>
      <c r="K138" s="346"/>
    </row>
    <row r="139" spans="2:11" ht="15" customHeight="1">
      <c r="B139" s="344"/>
      <c r="C139" s="305" t="s">
        <v>37</v>
      </c>
      <c r="D139" s="305"/>
      <c r="E139" s="305"/>
      <c r="F139" s="324" t="s">
        <v>3163</v>
      </c>
      <c r="G139" s="305"/>
      <c r="H139" s="305" t="s">
        <v>3218</v>
      </c>
      <c r="I139" s="305" t="s">
        <v>3197</v>
      </c>
      <c r="J139" s="305"/>
      <c r="K139" s="346"/>
    </row>
    <row r="140" spans="2:11" ht="15" customHeight="1">
      <c r="B140" s="344"/>
      <c r="C140" s="305" t="s">
        <v>3219</v>
      </c>
      <c r="D140" s="305"/>
      <c r="E140" s="305"/>
      <c r="F140" s="324" t="s">
        <v>3163</v>
      </c>
      <c r="G140" s="305"/>
      <c r="H140" s="305" t="s">
        <v>3220</v>
      </c>
      <c r="I140" s="305" t="s">
        <v>3197</v>
      </c>
      <c r="J140" s="305"/>
      <c r="K140" s="346"/>
    </row>
    <row r="141" spans="2:11" ht="15" customHeight="1">
      <c r="B141" s="347"/>
      <c r="C141" s="348"/>
      <c r="D141" s="348"/>
      <c r="E141" s="348"/>
      <c r="F141" s="348"/>
      <c r="G141" s="348"/>
      <c r="H141" s="348"/>
      <c r="I141" s="348"/>
      <c r="J141" s="348"/>
      <c r="K141" s="349"/>
    </row>
    <row r="142" spans="2:11" ht="18.75" customHeight="1">
      <c r="B142" s="301"/>
      <c r="C142" s="301"/>
      <c r="D142" s="301"/>
      <c r="E142" s="301"/>
      <c r="F142" s="336"/>
      <c r="G142" s="301"/>
      <c r="H142" s="301"/>
      <c r="I142" s="301"/>
      <c r="J142" s="301"/>
      <c r="K142" s="301"/>
    </row>
    <row r="143" spans="2:11" ht="18.75" customHeight="1">
      <c r="B143" s="311"/>
      <c r="C143" s="311"/>
      <c r="D143" s="311"/>
      <c r="E143" s="311"/>
      <c r="F143" s="311"/>
      <c r="G143" s="311"/>
      <c r="H143" s="311"/>
      <c r="I143" s="311"/>
      <c r="J143" s="311"/>
      <c r="K143" s="311"/>
    </row>
    <row r="144" spans="2:11" ht="7.5" customHeight="1">
      <c r="B144" s="312"/>
      <c r="C144" s="313"/>
      <c r="D144" s="313"/>
      <c r="E144" s="313"/>
      <c r="F144" s="313"/>
      <c r="G144" s="313"/>
      <c r="H144" s="313"/>
      <c r="I144" s="313"/>
      <c r="J144" s="313"/>
      <c r="K144" s="314"/>
    </row>
    <row r="145" spans="2:11" ht="45" customHeight="1">
      <c r="B145" s="315"/>
      <c r="C145" s="424" t="s">
        <v>3221</v>
      </c>
      <c r="D145" s="424"/>
      <c r="E145" s="424"/>
      <c r="F145" s="424"/>
      <c r="G145" s="424"/>
      <c r="H145" s="424"/>
      <c r="I145" s="424"/>
      <c r="J145" s="424"/>
      <c r="K145" s="316"/>
    </row>
    <row r="146" spans="2:11" ht="17.25" customHeight="1">
      <c r="B146" s="315"/>
      <c r="C146" s="317" t="s">
        <v>3157</v>
      </c>
      <c r="D146" s="317"/>
      <c r="E146" s="317"/>
      <c r="F146" s="317" t="s">
        <v>3158</v>
      </c>
      <c r="G146" s="318"/>
      <c r="H146" s="317" t="s">
        <v>154</v>
      </c>
      <c r="I146" s="317" t="s">
        <v>56</v>
      </c>
      <c r="J146" s="317" t="s">
        <v>3159</v>
      </c>
      <c r="K146" s="316"/>
    </row>
    <row r="147" spans="2:11" ht="17.25" customHeight="1">
      <c r="B147" s="315"/>
      <c r="C147" s="319" t="s">
        <v>3160</v>
      </c>
      <c r="D147" s="319"/>
      <c r="E147" s="319"/>
      <c r="F147" s="320" t="s">
        <v>3161</v>
      </c>
      <c r="G147" s="321"/>
      <c r="H147" s="319"/>
      <c r="I147" s="319"/>
      <c r="J147" s="319" t="s">
        <v>3162</v>
      </c>
      <c r="K147" s="316"/>
    </row>
    <row r="148" spans="2:11" ht="5.25" customHeight="1">
      <c r="B148" s="325"/>
      <c r="C148" s="322"/>
      <c r="D148" s="322"/>
      <c r="E148" s="322"/>
      <c r="F148" s="322"/>
      <c r="G148" s="323"/>
      <c r="H148" s="322"/>
      <c r="I148" s="322"/>
      <c r="J148" s="322"/>
      <c r="K148" s="346"/>
    </row>
    <row r="149" spans="2:11" ht="15" customHeight="1">
      <c r="B149" s="325"/>
      <c r="C149" s="350" t="s">
        <v>3166</v>
      </c>
      <c r="D149" s="305"/>
      <c r="E149" s="305"/>
      <c r="F149" s="351" t="s">
        <v>3163</v>
      </c>
      <c r="G149" s="305"/>
      <c r="H149" s="350" t="s">
        <v>3202</v>
      </c>
      <c r="I149" s="350" t="s">
        <v>3165</v>
      </c>
      <c r="J149" s="350">
        <v>120</v>
      </c>
      <c r="K149" s="346"/>
    </row>
    <row r="150" spans="2:11" ht="15" customHeight="1">
      <c r="B150" s="325"/>
      <c r="C150" s="350" t="s">
        <v>3211</v>
      </c>
      <c r="D150" s="305"/>
      <c r="E150" s="305"/>
      <c r="F150" s="351" t="s">
        <v>3163</v>
      </c>
      <c r="G150" s="305"/>
      <c r="H150" s="350" t="s">
        <v>3222</v>
      </c>
      <c r="I150" s="350" t="s">
        <v>3165</v>
      </c>
      <c r="J150" s="350" t="s">
        <v>3213</v>
      </c>
      <c r="K150" s="346"/>
    </row>
    <row r="151" spans="2:11" ht="15" customHeight="1">
      <c r="B151" s="325"/>
      <c r="C151" s="350" t="s">
        <v>84</v>
      </c>
      <c r="D151" s="305"/>
      <c r="E151" s="305"/>
      <c r="F151" s="351" t="s">
        <v>3163</v>
      </c>
      <c r="G151" s="305"/>
      <c r="H151" s="350" t="s">
        <v>3223</v>
      </c>
      <c r="I151" s="350" t="s">
        <v>3165</v>
      </c>
      <c r="J151" s="350" t="s">
        <v>3213</v>
      </c>
      <c r="K151" s="346"/>
    </row>
    <row r="152" spans="2:11" ht="15" customHeight="1">
      <c r="B152" s="325"/>
      <c r="C152" s="350" t="s">
        <v>3168</v>
      </c>
      <c r="D152" s="305"/>
      <c r="E152" s="305"/>
      <c r="F152" s="351" t="s">
        <v>3169</v>
      </c>
      <c r="G152" s="305"/>
      <c r="H152" s="350" t="s">
        <v>3202</v>
      </c>
      <c r="I152" s="350" t="s">
        <v>3165</v>
      </c>
      <c r="J152" s="350">
        <v>50</v>
      </c>
      <c r="K152" s="346"/>
    </row>
    <row r="153" spans="2:11" ht="15" customHeight="1">
      <c r="B153" s="325"/>
      <c r="C153" s="350" t="s">
        <v>3171</v>
      </c>
      <c r="D153" s="305"/>
      <c r="E153" s="305"/>
      <c r="F153" s="351" t="s">
        <v>3163</v>
      </c>
      <c r="G153" s="305"/>
      <c r="H153" s="350" t="s">
        <v>3202</v>
      </c>
      <c r="I153" s="350" t="s">
        <v>3173</v>
      </c>
      <c r="J153" s="350"/>
      <c r="K153" s="346"/>
    </row>
    <row r="154" spans="2:11" ht="15" customHeight="1">
      <c r="B154" s="325"/>
      <c r="C154" s="350" t="s">
        <v>3182</v>
      </c>
      <c r="D154" s="305"/>
      <c r="E154" s="305"/>
      <c r="F154" s="351" t="s">
        <v>3169</v>
      </c>
      <c r="G154" s="305"/>
      <c r="H154" s="350" t="s">
        <v>3202</v>
      </c>
      <c r="I154" s="350" t="s">
        <v>3165</v>
      </c>
      <c r="J154" s="350">
        <v>50</v>
      </c>
      <c r="K154" s="346"/>
    </row>
    <row r="155" spans="2:11" ht="15" customHeight="1">
      <c r="B155" s="325"/>
      <c r="C155" s="350" t="s">
        <v>3190</v>
      </c>
      <c r="D155" s="305"/>
      <c r="E155" s="305"/>
      <c r="F155" s="351" t="s">
        <v>3169</v>
      </c>
      <c r="G155" s="305"/>
      <c r="H155" s="350" t="s">
        <v>3202</v>
      </c>
      <c r="I155" s="350" t="s">
        <v>3165</v>
      </c>
      <c r="J155" s="350">
        <v>50</v>
      </c>
      <c r="K155" s="346"/>
    </row>
    <row r="156" spans="2:11" ht="15" customHeight="1">
      <c r="B156" s="325"/>
      <c r="C156" s="350" t="s">
        <v>3188</v>
      </c>
      <c r="D156" s="305"/>
      <c r="E156" s="305"/>
      <c r="F156" s="351" t="s">
        <v>3169</v>
      </c>
      <c r="G156" s="305"/>
      <c r="H156" s="350" t="s">
        <v>3202</v>
      </c>
      <c r="I156" s="350" t="s">
        <v>3165</v>
      </c>
      <c r="J156" s="350">
        <v>50</v>
      </c>
      <c r="K156" s="346"/>
    </row>
    <row r="157" spans="2:11" ht="15" customHeight="1">
      <c r="B157" s="325"/>
      <c r="C157" s="350" t="s">
        <v>123</v>
      </c>
      <c r="D157" s="305"/>
      <c r="E157" s="305"/>
      <c r="F157" s="351" t="s">
        <v>3163</v>
      </c>
      <c r="G157" s="305"/>
      <c r="H157" s="350" t="s">
        <v>3224</v>
      </c>
      <c r="I157" s="350" t="s">
        <v>3165</v>
      </c>
      <c r="J157" s="350" t="s">
        <v>3225</v>
      </c>
      <c r="K157" s="346"/>
    </row>
    <row r="158" spans="2:11" ht="15" customHeight="1">
      <c r="B158" s="325"/>
      <c r="C158" s="350" t="s">
        <v>3226</v>
      </c>
      <c r="D158" s="305"/>
      <c r="E158" s="305"/>
      <c r="F158" s="351" t="s">
        <v>3163</v>
      </c>
      <c r="G158" s="305"/>
      <c r="H158" s="350" t="s">
        <v>3227</v>
      </c>
      <c r="I158" s="350" t="s">
        <v>3197</v>
      </c>
      <c r="J158" s="350"/>
      <c r="K158" s="346"/>
    </row>
    <row r="159" spans="2:11" ht="15" customHeight="1">
      <c r="B159" s="352"/>
      <c r="C159" s="334"/>
      <c r="D159" s="334"/>
      <c r="E159" s="334"/>
      <c r="F159" s="334"/>
      <c r="G159" s="334"/>
      <c r="H159" s="334"/>
      <c r="I159" s="334"/>
      <c r="J159" s="334"/>
      <c r="K159" s="353"/>
    </row>
    <row r="160" spans="2:11" ht="18.75" customHeight="1">
      <c r="B160" s="301"/>
      <c r="C160" s="305"/>
      <c r="D160" s="305"/>
      <c r="E160" s="305"/>
      <c r="F160" s="324"/>
      <c r="G160" s="305"/>
      <c r="H160" s="305"/>
      <c r="I160" s="305"/>
      <c r="J160" s="305"/>
      <c r="K160" s="301"/>
    </row>
    <row r="161" spans="2:11" ht="18.75" customHeight="1">
      <c r="B161" s="311"/>
      <c r="C161" s="311"/>
      <c r="D161" s="311"/>
      <c r="E161" s="311"/>
      <c r="F161" s="311"/>
      <c r="G161" s="311"/>
      <c r="H161" s="311"/>
      <c r="I161" s="311"/>
      <c r="J161" s="311"/>
      <c r="K161" s="311"/>
    </row>
    <row r="162" spans="2:11" ht="7.5" customHeight="1">
      <c r="B162" s="293"/>
      <c r="C162" s="294"/>
      <c r="D162" s="294"/>
      <c r="E162" s="294"/>
      <c r="F162" s="294"/>
      <c r="G162" s="294"/>
      <c r="H162" s="294"/>
      <c r="I162" s="294"/>
      <c r="J162" s="294"/>
      <c r="K162" s="295"/>
    </row>
    <row r="163" spans="2:11" ht="45" customHeight="1">
      <c r="B163" s="296"/>
      <c r="C163" s="423" t="s">
        <v>3228</v>
      </c>
      <c r="D163" s="423"/>
      <c r="E163" s="423"/>
      <c r="F163" s="423"/>
      <c r="G163" s="423"/>
      <c r="H163" s="423"/>
      <c r="I163" s="423"/>
      <c r="J163" s="423"/>
      <c r="K163" s="297"/>
    </row>
    <row r="164" spans="2:11" ht="17.25" customHeight="1">
      <c r="B164" s="296"/>
      <c r="C164" s="317" t="s">
        <v>3157</v>
      </c>
      <c r="D164" s="317"/>
      <c r="E164" s="317"/>
      <c r="F164" s="317" t="s">
        <v>3158</v>
      </c>
      <c r="G164" s="354"/>
      <c r="H164" s="355" t="s">
        <v>154</v>
      </c>
      <c r="I164" s="355" t="s">
        <v>56</v>
      </c>
      <c r="J164" s="317" t="s">
        <v>3159</v>
      </c>
      <c r="K164" s="297"/>
    </row>
    <row r="165" spans="2:11" ht="17.25" customHeight="1">
      <c r="B165" s="298"/>
      <c r="C165" s="319" t="s">
        <v>3160</v>
      </c>
      <c r="D165" s="319"/>
      <c r="E165" s="319"/>
      <c r="F165" s="320" t="s">
        <v>3161</v>
      </c>
      <c r="G165" s="356"/>
      <c r="H165" s="357"/>
      <c r="I165" s="357"/>
      <c r="J165" s="319" t="s">
        <v>3162</v>
      </c>
      <c r="K165" s="299"/>
    </row>
    <row r="166" spans="2:11" ht="5.25" customHeight="1">
      <c r="B166" s="325"/>
      <c r="C166" s="322"/>
      <c r="D166" s="322"/>
      <c r="E166" s="322"/>
      <c r="F166" s="322"/>
      <c r="G166" s="323"/>
      <c r="H166" s="322"/>
      <c r="I166" s="322"/>
      <c r="J166" s="322"/>
      <c r="K166" s="346"/>
    </row>
    <row r="167" spans="2:11" ht="15" customHeight="1">
      <c r="B167" s="325"/>
      <c r="C167" s="305" t="s">
        <v>3166</v>
      </c>
      <c r="D167" s="305"/>
      <c r="E167" s="305"/>
      <c r="F167" s="324" t="s">
        <v>3163</v>
      </c>
      <c r="G167" s="305"/>
      <c r="H167" s="305" t="s">
        <v>3202</v>
      </c>
      <c r="I167" s="305" t="s">
        <v>3165</v>
      </c>
      <c r="J167" s="305">
        <v>120</v>
      </c>
      <c r="K167" s="346"/>
    </row>
    <row r="168" spans="2:11" ht="15" customHeight="1">
      <c r="B168" s="325"/>
      <c r="C168" s="305" t="s">
        <v>3211</v>
      </c>
      <c r="D168" s="305"/>
      <c r="E168" s="305"/>
      <c r="F168" s="324" t="s">
        <v>3163</v>
      </c>
      <c r="G168" s="305"/>
      <c r="H168" s="305" t="s">
        <v>3212</v>
      </c>
      <c r="I168" s="305" t="s">
        <v>3165</v>
      </c>
      <c r="J168" s="305" t="s">
        <v>3213</v>
      </c>
      <c r="K168" s="346"/>
    </row>
    <row r="169" spans="2:11" ht="15" customHeight="1">
      <c r="B169" s="325"/>
      <c r="C169" s="305" t="s">
        <v>84</v>
      </c>
      <c r="D169" s="305"/>
      <c r="E169" s="305"/>
      <c r="F169" s="324" t="s">
        <v>3163</v>
      </c>
      <c r="G169" s="305"/>
      <c r="H169" s="305" t="s">
        <v>3229</v>
      </c>
      <c r="I169" s="305" t="s">
        <v>3165</v>
      </c>
      <c r="J169" s="305" t="s">
        <v>3213</v>
      </c>
      <c r="K169" s="346"/>
    </row>
    <row r="170" spans="2:11" ht="15" customHeight="1">
      <c r="B170" s="325"/>
      <c r="C170" s="305" t="s">
        <v>3168</v>
      </c>
      <c r="D170" s="305"/>
      <c r="E170" s="305"/>
      <c r="F170" s="324" t="s">
        <v>3169</v>
      </c>
      <c r="G170" s="305"/>
      <c r="H170" s="305" t="s">
        <v>3229</v>
      </c>
      <c r="I170" s="305" t="s">
        <v>3165</v>
      </c>
      <c r="J170" s="305">
        <v>50</v>
      </c>
      <c r="K170" s="346"/>
    </row>
    <row r="171" spans="2:11" ht="15" customHeight="1">
      <c r="B171" s="325"/>
      <c r="C171" s="305" t="s">
        <v>3171</v>
      </c>
      <c r="D171" s="305"/>
      <c r="E171" s="305"/>
      <c r="F171" s="324" t="s">
        <v>3163</v>
      </c>
      <c r="G171" s="305"/>
      <c r="H171" s="305" t="s">
        <v>3229</v>
      </c>
      <c r="I171" s="305" t="s">
        <v>3173</v>
      </c>
      <c r="J171" s="305"/>
      <c r="K171" s="346"/>
    </row>
    <row r="172" spans="2:11" ht="15" customHeight="1">
      <c r="B172" s="325"/>
      <c r="C172" s="305" t="s">
        <v>3182</v>
      </c>
      <c r="D172" s="305"/>
      <c r="E172" s="305"/>
      <c r="F172" s="324" t="s">
        <v>3169</v>
      </c>
      <c r="G172" s="305"/>
      <c r="H172" s="305" t="s">
        <v>3229</v>
      </c>
      <c r="I172" s="305" t="s">
        <v>3165</v>
      </c>
      <c r="J172" s="305">
        <v>50</v>
      </c>
      <c r="K172" s="346"/>
    </row>
    <row r="173" spans="2:11" ht="15" customHeight="1">
      <c r="B173" s="325"/>
      <c r="C173" s="305" t="s">
        <v>3190</v>
      </c>
      <c r="D173" s="305"/>
      <c r="E173" s="305"/>
      <c r="F173" s="324" t="s">
        <v>3169</v>
      </c>
      <c r="G173" s="305"/>
      <c r="H173" s="305" t="s">
        <v>3229</v>
      </c>
      <c r="I173" s="305" t="s">
        <v>3165</v>
      </c>
      <c r="J173" s="305">
        <v>50</v>
      </c>
      <c r="K173" s="346"/>
    </row>
    <row r="174" spans="2:11" ht="15" customHeight="1">
      <c r="B174" s="325"/>
      <c r="C174" s="305" t="s">
        <v>3188</v>
      </c>
      <c r="D174" s="305"/>
      <c r="E174" s="305"/>
      <c r="F174" s="324" t="s">
        <v>3169</v>
      </c>
      <c r="G174" s="305"/>
      <c r="H174" s="305" t="s">
        <v>3229</v>
      </c>
      <c r="I174" s="305" t="s">
        <v>3165</v>
      </c>
      <c r="J174" s="305">
        <v>50</v>
      </c>
      <c r="K174" s="346"/>
    </row>
    <row r="175" spans="2:11" ht="15" customHeight="1">
      <c r="B175" s="325"/>
      <c r="C175" s="305" t="s">
        <v>153</v>
      </c>
      <c r="D175" s="305"/>
      <c r="E175" s="305"/>
      <c r="F175" s="324" t="s">
        <v>3163</v>
      </c>
      <c r="G175" s="305"/>
      <c r="H175" s="305" t="s">
        <v>3230</v>
      </c>
      <c r="I175" s="305" t="s">
        <v>3231</v>
      </c>
      <c r="J175" s="305"/>
      <c r="K175" s="346"/>
    </row>
    <row r="176" spans="2:11" ht="15" customHeight="1">
      <c r="B176" s="325"/>
      <c r="C176" s="305" t="s">
        <v>56</v>
      </c>
      <c r="D176" s="305"/>
      <c r="E176" s="305"/>
      <c r="F176" s="324" t="s">
        <v>3163</v>
      </c>
      <c r="G176" s="305"/>
      <c r="H176" s="305" t="s">
        <v>3232</v>
      </c>
      <c r="I176" s="305" t="s">
        <v>3233</v>
      </c>
      <c r="J176" s="305">
        <v>1</v>
      </c>
      <c r="K176" s="346"/>
    </row>
    <row r="177" spans="2:11" ht="15" customHeight="1">
      <c r="B177" s="325"/>
      <c r="C177" s="305" t="s">
        <v>52</v>
      </c>
      <c r="D177" s="305"/>
      <c r="E177" s="305"/>
      <c r="F177" s="324" t="s">
        <v>3163</v>
      </c>
      <c r="G177" s="305"/>
      <c r="H177" s="305" t="s">
        <v>3234</v>
      </c>
      <c r="I177" s="305" t="s">
        <v>3165</v>
      </c>
      <c r="J177" s="305">
        <v>20</v>
      </c>
      <c r="K177" s="346"/>
    </row>
    <row r="178" spans="2:11" ht="15" customHeight="1">
      <c r="B178" s="325"/>
      <c r="C178" s="305" t="s">
        <v>154</v>
      </c>
      <c r="D178" s="305"/>
      <c r="E178" s="305"/>
      <c r="F178" s="324" t="s">
        <v>3163</v>
      </c>
      <c r="G178" s="305"/>
      <c r="H178" s="305" t="s">
        <v>3235</v>
      </c>
      <c r="I178" s="305" t="s">
        <v>3165</v>
      </c>
      <c r="J178" s="305">
        <v>255</v>
      </c>
      <c r="K178" s="346"/>
    </row>
    <row r="179" spans="2:11" ht="15" customHeight="1">
      <c r="B179" s="325"/>
      <c r="C179" s="305" t="s">
        <v>155</v>
      </c>
      <c r="D179" s="305"/>
      <c r="E179" s="305"/>
      <c r="F179" s="324" t="s">
        <v>3163</v>
      </c>
      <c r="G179" s="305"/>
      <c r="H179" s="305" t="s">
        <v>3128</v>
      </c>
      <c r="I179" s="305" t="s">
        <v>3165</v>
      </c>
      <c r="J179" s="305">
        <v>10</v>
      </c>
      <c r="K179" s="346"/>
    </row>
    <row r="180" spans="2:11" ht="15" customHeight="1">
      <c r="B180" s="325"/>
      <c r="C180" s="305" t="s">
        <v>156</v>
      </c>
      <c r="D180" s="305"/>
      <c r="E180" s="305"/>
      <c r="F180" s="324" t="s">
        <v>3163</v>
      </c>
      <c r="G180" s="305"/>
      <c r="H180" s="305" t="s">
        <v>3236</v>
      </c>
      <c r="I180" s="305" t="s">
        <v>3197</v>
      </c>
      <c r="J180" s="305"/>
      <c r="K180" s="346"/>
    </row>
    <row r="181" spans="2:11" ht="15" customHeight="1">
      <c r="B181" s="325"/>
      <c r="C181" s="305" t="s">
        <v>3237</v>
      </c>
      <c r="D181" s="305"/>
      <c r="E181" s="305"/>
      <c r="F181" s="324" t="s">
        <v>3163</v>
      </c>
      <c r="G181" s="305"/>
      <c r="H181" s="305" t="s">
        <v>3238</v>
      </c>
      <c r="I181" s="305" t="s">
        <v>3197</v>
      </c>
      <c r="J181" s="305"/>
      <c r="K181" s="346"/>
    </row>
    <row r="182" spans="2:11" ht="15" customHeight="1">
      <c r="B182" s="325"/>
      <c r="C182" s="305" t="s">
        <v>3226</v>
      </c>
      <c r="D182" s="305"/>
      <c r="E182" s="305"/>
      <c r="F182" s="324" t="s">
        <v>3163</v>
      </c>
      <c r="G182" s="305"/>
      <c r="H182" s="305" t="s">
        <v>3239</v>
      </c>
      <c r="I182" s="305" t="s">
        <v>3197</v>
      </c>
      <c r="J182" s="305"/>
      <c r="K182" s="346"/>
    </row>
    <row r="183" spans="2:11" ht="15" customHeight="1">
      <c r="B183" s="325"/>
      <c r="C183" s="305" t="s">
        <v>158</v>
      </c>
      <c r="D183" s="305"/>
      <c r="E183" s="305"/>
      <c r="F183" s="324" t="s">
        <v>3169</v>
      </c>
      <c r="G183" s="305"/>
      <c r="H183" s="305" t="s">
        <v>3240</v>
      </c>
      <c r="I183" s="305" t="s">
        <v>3165</v>
      </c>
      <c r="J183" s="305">
        <v>50</v>
      </c>
      <c r="K183" s="346"/>
    </row>
    <row r="184" spans="2:11" ht="15" customHeight="1">
      <c r="B184" s="325"/>
      <c r="C184" s="305" t="s">
        <v>3241</v>
      </c>
      <c r="D184" s="305"/>
      <c r="E184" s="305"/>
      <c r="F184" s="324" t="s">
        <v>3169</v>
      </c>
      <c r="G184" s="305"/>
      <c r="H184" s="305" t="s">
        <v>3242</v>
      </c>
      <c r="I184" s="305" t="s">
        <v>3243</v>
      </c>
      <c r="J184" s="305"/>
      <c r="K184" s="346"/>
    </row>
    <row r="185" spans="2:11" ht="15" customHeight="1">
      <c r="B185" s="325"/>
      <c r="C185" s="305" t="s">
        <v>3244</v>
      </c>
      <c r="D185" s="305"/>
      <c r="E185" s="305"/>
      <c r="F185" s="324" t="s">
        <v>3169</v>
      </c>
      <c r="G185" s="305"/>
      <c r="H185" s="305" t="s">
        <v>3245</v>
      </c>
      <c r="I185" s="305" t="s">
        <v>3243</v>
      </c>
      <c r="J185" s="305"/>
      <c r="K185" s="346"/>
    </row>
    <row r="186" spans="2:11" ht="15" customHeight="1">
      <c r="B186" s="325"/>
      <c r="C186" s="305" t="s">
        <v>3246</v>
      </c>
      <c r="D186" s="305"/>
      <c r="E186" s="305"/>
      <c r="F186" s="324" t="s">
        <v>3169</v>
      </c>
      <c r="G186" s="305"/>
      <c r="H186" s="305" t="s">
        <v>3247</v>
      </c>
      <c r="I186" s="305" t="s">
        <v>3243</v>
      </c>
      <c r="J186" s="305"/>
      <c r="K186" s="346"/>
    </row>
    <row r="187" spans="2:11" ht="15" customHeight="1">
      <c r="B187" s="325"/>
      <c r="C187" s="358" t="s">
        <v>3248</v>
      </c>
      <c r="D187" s="305"/>
      <c r="E187" s="305"/>
      <c r="F187" s="324" t="s">
        <v>3169</v>
      </c>
      <c r="G187" s="305"/>
      <c r="H187" s="305" t="s">
        <v>3249</v>
      </c>
      <c r="I187" s="305" t="s">
        <v>3250</v>
      </c>
      <c r="J187" s="359" t="s">
        <v>3251</v>
      </c>
      <c r="K187" s="346"/>
    </row>
    <row r="188" spans="2:11" ht="15" customHeight="1">
      <c r="B188" s="325"/>
      <c r="C188" s="310" t="s">
        <v>41</v>
      </c>
      <c r="D188" s="305"/>
      <c r="E188" s="305"/>
      <c r="F188" s="324" t="s">
        <v>3163</v>
      </c>
      <c r="G188" s="305"/>
      <c r="H188" s="301" t="s">
        <v>3252</v>
      </c>
      <c r="I188" s="305" t="s">
        <v>3253</v>
      </c>
      <c r="J188" s="305"/>
      <c r="K188" s="346"/>
    </row>
    <row r="189" spans="2:11" ht="15" customHeight="1">
      <c r="B189" s="325"/>
      <c r="C189" s="310" t="s">
        <v>3254</v>
      </c>
      <c r="D189" s="305"/>
      <c r="E189" s="305"/>
      <c r="F189" s="324" t="s">
        <v>3163</v>
      </c>
      <c r="G189" s="305"/>
      <c r="H189" s="305" t="s">
        <v>3255</v>
      </c>
      <c r="I189" s="305" t="s">
        <v>3197</v>
      </c>
      <c r="J189" s="305"/>
      <c r="K189" s="346"/>
    </row>
    <row r="190" spans="2:11" ht="15" customHeight="1">
      <c r="B190" s="325"/>
      <c r="C190" s="310" t="s">
        <v>3256</v>
      </c>
      <c r="D190" s="305"/>
      <c r="E190" s="305"/>
      <c r="F190" s="324" t="s">
        <v>3163</v>
      </c>
      <c r="G190" s="305"/>
      <c r="H190" s="305" t="s">
        <v>3257</v>
      </c>
      <c r="I190" s="305" t="s">
        <v>3197</v>
      </c>
      <c r="J190" s="305"/>
      <c r="K190" s="346"/>
    </row>
    <row r="191" spans="2:11" ht="15" customHeight="1">
      <c r="B191" s="325"/>
      <c r="C191" s="310" t="s">
        <v>3258</v>
      </c>
      <c r="D191" s="305"/>
      <c r="E191" s="305"/>
      <c r="F191" s="324" t="s">
        <v>3169</v>
      </c>
      <c r="G191" s="305"/>
      <c r="H191" s="305" t="s">
        <v>3259</v>
      </c>
      <c r="I191" s="305" t="s">
        <v>3197</v>
      </c>
      <c r="J191" s="305"/>
      <c r="K191" s="346"/>
    </row>
    <row r="192" spans="2:11" ht="15" customHeight="1">
      <c r="B192" s="352"/>
      <c r="C192" s="360"/>
      <c r="D192" s="334"/>
      <c r="E192" s="334"/>
      <c r="F192" s="334"/>
      <c r="G192" s="334"/>
      <c r="H192" s="334"/>
      <c r="I192" s="334"/>
      <c r="J192" s="334"/>
      <c r="K192" s="353"/>
    </row>
    <row r="193" spans="2:11" ht="18.75" customHeight="1">
      <c r="B193" s="301"/>
      <c r="C193" s="305"/>
      <c r="D193" s="305"/>
      <c r="E193" s="305"/>
      <c r="F193" s="324"/>
      <c r="G193" s="305"/>
      <c r="H193" s="305"/>
      <c r="I193" s="305"/>
      <c r="J193" s="305"/>
      <c r="K193" s="301"/>
    </row>
    <row r="194" spans="2:11" ht="18.75" customHeight="1">
      <c r="B194" s="301"/>
      <c r="C194" s="305"/>
      <c r="D194" s="305"/>
      <c r="E194" s="305"/>
      <c r="F194" s="324"/>
      <c r="G194" s="305"/>
      <c r="H194" s="305"/>
      <c r="I194" s="305"/>
      <c r="J194" s="305"/>
      <c r="K194" s="301"/>
    </row>
    <row r="195" spans="2:11" ht="18.75" customHeight="1">
      <c r="B195" s="311"/>
      <c r="C195" s="311"/>
      <c r="D195" s="311"/>
      <c r="E195" s="311"/>
      <c r="F195" s="311"/>
      <c r="G195" s="311"/>
      <c r="H195" s="311"/>
      <c r="I195" s="311"/>
      <c r="J195" s="311"/>
      <c r="K195" s="311"/>
    </row>
    <row r="196" spans="2:11">
      <c r="B196" s="293"/>
      <c r="C196" s="294"/>
      <c r="D196" s="294"/>
      <c r="E196" s="294"/>
      <c r="F196" s="294"/>
      <c r="G196" s="294"/>
      <c r="H196" s="294"/>
      <c r="I196" s="294"/>
      <c r="J196" s="294"/>
      <c r="K196" s="295"/>
    </row>
    <row r="197" spans="2:11" ht="21">
      <c r="B197" s="296"/>
      <c r="C197" s="423" t="s">
        <v>3260</v>
      </c>
      <c r="D197" s="423"/>
      <c r="E197" s="423"/>
      <c r="F197" s="423"/>
      <c r="G197" s="423"/>
      <c r="H197" s="423"/>
      <c r="I197" s="423"/>
      <c r="J197" s="423"/>
      <c r="K197" s="297"/>
    </row>
    <row r="198" spans="2:11" ht="25.5" customHeight="1">
      <c r="B198" s="296"/>
      <c r="C198" s="361" t="s">
        <v>3261</v>
      </c>
      <c r="D198" s="361"/>
      <c r="E198" s="361"/>
      <c r="F198" s="361" t="s">
        <v>3262</v>
      </c>
      <c r="G198" s="362"/>
      <c r="H198" s="422" t="s">
        <v>3263</v>
      </c>
      <c r="I198" s="422"/>
      <c r="J198" s="422"/>
      <c r="K198" s="297"/>
    </row>
    <row r="199" spans="2:11" ht="5.25" customHeight="1">
      <c r="B199" s="325"/>
      <c r="C199" s="322"/>
      <c r="D199" s="322"/>
      <c r="E199" s="322"/>
      <c r="F199" s="322"/>
      <c r="G199" s="305"/>
      <c r="H199" s="322"/>
      <c r="I199" s="322"/>
      <c r="J199" s="322"/>
      <c r="K199" s="346"/>
    </row>
    <row r="200" spans="2:11" ht="15" customHeight="1">
      <c r="B200" s="325"/>
      <c r="C200" s="305" t="s">
        <v>3253</v>
      </c>
      <c r="D200" s="305"/>
      <c r="E200" s="305"/>
      <c r="F200" s="324" t="s">
        <v>42</v>
      </c>
      <c r="G200" s="305"/>
      <c r="H200" s="420" t="s">
        <v>3264</v>
      </c>
      <c r="I200" s="420"/>
      <c r="J200" s="420"/>
      <c r="K200" s="346"/>
    </row>
    <row r="201" spans="2:11" ht="15" customHeight="1">
      <c r="B201" s="325"/>
      <c r="C201" s="331"/>
      <c r="D201" s="305"/>
      <c r="E201" s="305"/>
      <c r="F201" s="324" t="s">
        <v>43</v>
      </c>
      <c r="G201" s="305"/>
      <c r="H201" s="420" t="s">
        <v>3265</v>
      </c>
      <c r="I201" s="420"/>
      <c r="J201" s="420"/>
      <c r="K201" s="346"/>
    </row>
    <row r="202" spans="2:11" ht="15" customHeight="1">
      <c r="B202" s="325"/>
      <c r="C202" s="331"/>
      <c r="D202" s="305"/>
      <c r="E202" s="305"/>
      <c r="F202" s="324" t="s">
        <v>46</v>
      </c>
      <c r="G202" s="305"/>
      <c r="H202" s="420" t="s">
        <v>3266</v>
      </c>
      <c r="I202" s="420"/>
      <c r="J202" s="420"/>
      <c r="K202" s="346"/>
    </row>
    <row r="203" spans="2:11" ht="15" customHeight="1">
      <c r="B203" s="325"/>
      <c r="C203" s="305"/>
      <c r="D203" s="305"/>
      <c r="E203" s="305"/>
      <c r="F203" s="324" t="s">
        <v>44</v>
      </c>
      <c r="G203" s="305"/>
      <c r="H203" s="420" t="s">
        <v>3267</v>
      </c>
      <c r="I203" s="420"/>
      <c r="J203" s="420"/>
      <c r="K203" s="346"/>
    </row>
    <row r="204" spans="2:11" ht="15" customHeight="1">
      <c r="B204" s="325"/>
      <c r="C204" s="305"/>
      <c r="D204" s="305"/>
      <c r="E204" s="305"/>
      <c r="F204" s="324" t="s">
        <v>45</v>
      </c>
      <c r="G204" s="305"/>
      <c r="H204" s="420" t="s">
        <v>3268</v>
      </c>
      <c r="I204" s="420"/>
      <c r="J204" s="420"/>
      <c r="K204" s="346"/>
    </row>
    <row r="205" spans="2:11" ht="15" customHeight="1">
      <c r="B205" s="325"/>
      <c r="C205" s="305"/>
      <c r="D205" s="305"/>
      <c r="E205" s="305"/>
      <c r="F205" s="324"/>
      <c r="G205" s="305"/>
      <c r="H205" s="305"/>
      <c r="I205" s="305"/>
      <c r="J205" s="305"/>
      <c r="K205" s="346"/>
    </row>
    <row r="206" spans="2:11" ht="15" customHeight="1">
      <c r="B206" s="325"/>
      <c r="C206" s="305" t="s">
        <v>3209</v>
      </c>
      <c r="D206" s="305"/>
      <c r="E206" s="305"/>
      <c r="F206" s="324" t="s">
        <v>77</v>
      </c>
      <c r="G206" s="305"/>
      <c r="H206" s="420" t="s">
        <v>3269</v>
      </c>
      <c r="I206" s="420"/>
      <c r="J206" s="420"/>
      <c r="K206" s="346"/>
    </row>
    <row r="207" spans="2:11" ht="15" customHeight="1">
      <c r="B207" s="325"/>
      <c r="C207" s="331"/>
      <c r="D207" s="305"/>
      <c r="E207" s="305"/>
      <c r="F207" s="324" t="s">
        <v>3108</v>
      </c>
      <c r="G207" s="305"/>
      <c r="H207" s="420" t="s">
        <v>3109</v>
      </c>
      <c r="I207" s="420"/>
      <c r="J207" s="420"/>
      <c r="K207" s="346"/>
    </row>
    <row r="208" spans="2:11" ht="15" customHeight="1">
      <c r="B208" s="325"/>
      <c r="C208" s="305"/>
      <c r="D208" s="305"/>
      <c r="E208" s="305"/>
      <c r="F208" s="324" t="s">
        <v>3106</v>
      </c>
      <c r="G208" s="305"/>
      <c r="H208" s="420" t="s">
        <v>3270</v>
      </c>
      <c r="I208" s="420"/>
      <c r="J208" s="420"/>
      <c r="K208" s="346"/>
    </row>
    <row r="209" spans="2:11" ht="15" customHeight="1">
      <c r="B209" s="363"/>
      <c r="C209" s="331"/>
      <c r="D209" s="331"/>
      <c r="E209" s="331"/>
      <c r="F209" s="324" t="s">
        <v>107</v>
      </c>
      <c r="G209" s="310"/>
      <c r="H209" s="421" t="s">
        <v>3110</v>
      </c>
      <c r="I209" s="421"/>
      <c r="J209" s="421"/>
      <c r="K209" s="364"/>
    </row>
    <row r="210" spans="2:11" ht="15" customHeight="1">
      <c r="B210" s="363"/>
      <c r="C210" s="331"/>
      <c r="D210" s="331"/>
      <c r="E210" s="331"/>
      <c r="F210" s="324" t="s">
        <v>3111</v>
      </c>
      <c r="G210" s="310"/>
      <c r="H210" s="421" t="s">
        <v>3271</v>
      </c>
      <c r="I210" s="421"/>
      <c r="J210" s="421"/>
      <c r="K210" s="364"/>
    </row>
    <row r="211" spans="2:11" ht="15" customHeight="1">
      <c r="B211" s="363"/>
      <c r="C211" s="331"/>
      <c r="D211" s="331"/>
      <c r="E211" s="331"/>
      <c r="F211" s="365"/>
      <c r="G211" s="310"/>
      <c r="H211" s="366"/>
      <c r="I211" s="366"/>
      <c r="J211" s="366"/>
      <c r="K211" s="364"/>
    </row>
    <row r="212" spans="2:11" ht="15" customHeight="1">
      <c r="B212" s="363"/>
      <c r="C212" s="305" t="s">
        <v>3233</v>
      </c>
      <c r="D212" s="331"/>
      <c r="E212" s="331"/>
      <c r="F212" s="324">
        <v>1</v>
      </c>
      <c r="G212" s="310"/>
      <c r="H212" s="421" t="s">
        <v>3272</v>
      </c>
      <c r="I212" s="421"/>
      <c r="J212" s="421"/>
      <c r="K212" s="364"/>
    </row>
    <row r="213" spans="2:11" ht="15" customHeight="1">
      <c r="B213" s="363"/>
      <c r="C213" s="331"/>
      <c r="D213" s="331"/>
      <c r="E213" s="331"/>
      <c r="F213" s="324">
        <v>2</v>
      </c>
      <c r="G213" s="310"/>
      <c r="H213" s="421" t="s">
        <v>3273</v>
      </c>
      <c r="I213" s="421"/>
      <c r="J213" s="421"/>
      <c r="K213" s="364"/>
    </row>
    <row r="214" spans="2:11" ht="15" customHeight="1">
      <c r="B214" s="363"/>
      <c r="C214" s="331"/>
      <c r="D214" s="331"/>
      <c r="E214" s="331"/>
      <c r="F214" s="324">
        <v>3</v>
      </c>
      <c r="G214" s="310"/>
      <c r="H214" s="421" t="s">
        <v>3274</v>
      </c>
      <c r="I214" s="421"/>
      <c r="J214" s="421"/>
      <c r="K214" s="364"/>
    </row>
    <row r="215" spans="2:11" ht="15" customHeight="1">
      <c r="B215" s="363"/>
      <c r="C215" s="331"/>
      <c r="D215" s="331"/>
      <c r="E215" s="331"/>
      <c r="F215" s="324">
        <v>4</v>
      </c>
      <c r="G215" s="310"/>
      <c r="H215" s="421" t="s">
        <v>3275</v>
      </c>
      <c r="I215" s="421"/>
      <c r="J215" s="421"/>
      <c r="K215" s="364"/>
    </row>
    <row r="216" spans="2:11" ht="12.75" customHeight="1">
      <c r="B216" s="367"/>
      <c r="C216" s="368"/>
      <c r="D216" s="368"/>
      <c r="E216" s="368"/>
      <c r="F216" s="368"/>
      <c r="G216" s="368"/>
      <c r="H216" s="368"/>
      <c r="I216" s="368"/>
      <c r="J216" s="368"/>
      <c r="K216" s="369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50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9" t="s">
        <v>113</v>
      </c>
      <c r="H1" s="419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1"/>
      <c r="M2" s="411"/>
      <c r="N2" s="411"/>
      <c r="O2" s="411"/>
      <c r="P2" s="411"/>
      <c r="Q2" s="411"/>
      <c r="R2" s="411"/>
      <c r="S2" s="411"/>
      <c r="T2" s="411"/>
      <c r="U2" s="411"/>
      <c r="V2" s="411"/>
      <c r="AT2" s="25" t="s">
        <v>85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2" t="str">
        <f>'Rekapitulace stavby'!K6</f>
        <v>Zateplení budovy a výměna oken, odloučené pracoviště Jilemnického 2 - příprava</v>
      </c>
      <c r="F7" s="413"/>
      <c r="G7" s="413"/>
      <c r="H7" s="413"/>
      <c r="I7" s="127"/>
      <c r="J7" s="30"/>
      <c r="K7" s="32"/>
    </row>
    <row r="8" spans="1:70">
      <c r="B8" s="29"/>
      <c r="C8" s="30"/>
      <c r="D8" s="38" t="s">
        <v>118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2" t="s">
        <v>119</v>
      </c>
      <c r="F9" s="414"/>
      <c r="G9" s="414"/>
      <c r="H9" s="414"/>
      <c r="I9" s="128"/>
      <c r="J9" s="43"/>
      <c r="K9" s="46"/>
    </row>
    <row r="10" spans="1:70" s="1" customFormat="1">
      <c r="B10" s="42"/>
      <c r="C10" s="43"/>
      <c r="D10" s="38" t="s">
        <v>120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5" t="s">
        <v>121</v>
      </c>
      <c r="F11" s="414"/>
      <c r="G11" s="414"/>
      <c r="H11" s="414"/>
      <c r="I11" s="128"/>
      <c r="J11" s="43"/>
      <c r="K11" s="46"/>
    </row>
    <row r="12" spans="1:70" s="1" customFormat="1" ht="13.5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9.10.2017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">
        <v>21</v>
      </c>
      <c r="K16" s="46"/>
    </row>
    <row r="17" spans="2:11" s="1" customFormat="1" ht="18" customHeight="1">
      <c r="B17" s="42"/>
      <c r="C17" s="43"/>
      <c r="D17" s="43"/>
      <c r="E17" s="36" t="s">
        <v>29</v>
      </c>
      <c r="F17" s="43"/>
      <c r="G17" s="43"/>
      <c r="H17" s="43"/>
      <c r="I17" s="129" t="s">
        <v>30</v>
      </c>
      <c r="J17" s="36" t="s">
        <v>21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31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30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33</v>
      </c>
      <c r="E22" s="43"/>
      <c r="F22" s="43"/>
      <c r="G22" s="43"/>
      <c r="H22" s="43"/>
      <c r="I22" s="129" t="s">
        <v>28</v>
      </c>
      <c r="J22" s="36" t="s">
        <v>21</v>
      </c>
      <c r="K22" s="46"/>
    </row>
    <row r="23" spans="2:11" s="1" customFormat="1" ht="18" customHeight="1">
      <c r="B23" s="42"/>
      <c r="C23" s="43"/>
      <c r="D23" s="43"/>
      <c r="E23" s="36" t="s">
        <v>34</v>
      </c>
      <c r="F23" s="43"/>
      <c r="G23" s="43"/>
      <c r="H23" s="43"/>
      <c r="I23" s="129" t="s">
        <v>30</v>
      </c>
      <c r="J23" s="36" t="s">
        <v>21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36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7" t="s">
        <v>21</v>
      </c>
      <c r="F26" s="377"/>
      <c r="G26" s="377"/>
      <c r="H26" s="377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37</v>
      </c>
      <c r="E29" s="43"/>
      <c r="F29" s="43"/>
      <c r="G29" s="43"/>
      <c r="H29" s="43"/>
      <c r="I29" s="128"/>
      <c r="J29" s="138">
        <f>ROUND(J107,2)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39</v>
      </c>
      <c r="G31" s="43"/>
      <c r="H31" s="43"/>
      <c r="I31" s="139" t="s">
        <v>38</v>
      </c>
      <c r="J31" s="47" t="s">
        <v>40</v>
      </c>
      <c r="K31" s="46"/>
    </row>
    <row r="32" spans="2:11" s="1" customFormat="1" ht="14.45" customHeight="1">
      <c r="B32" s="42"/>
      <c r="C32" s="43"/>
      <c r="D32" s="50" t="s">
        <v>41</v>
      </c>
      <c r="E32" s="50" t="s">
        <v>42</v>
      </c>
      <c r="F32" s="140">
        <f>ROUND(SUM(BE107:BE1502), 2)</f>
        <v>0</v>
      </c>
      <c r="G32" s="43"/>
      <c r="H32" s="43"/>
      <c r="I32" s="141">
        <v>0.21</v>
      </c>
      <c r="J32" s="140">
        <f>ROUND(ROUND((SUM(BE107:BE1502)),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43</v>
      </c>
      <c r="F33" s="140">
        <f>ROUND(SUM(BF107:BF1502), 2)</f>
        <v>0</v>
      </c>
      <c r="G33" s="43"/>
      <c r="H33" s="43"/>
      <c r="I33" s="141">
        <v>0.15</v>
      </c>
      <c r="J33" s="140">
        <f>ROUND(ROUND((SUM(BF107:BF1502)),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ROUND(SUM(BG107:BG1502),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45</v>
      </c>
      <c r="F35" s="140">
        <f>ROUND(SUM(BH107:BH1502),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46</v>
      </c>
      <c r="F36" s="140">
        <f>ROUND(SUM(BI107:BI1502),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47</v>
      </c>
      <c r="E38" s="80"/>
      <c r="F38" s="80"/>
      <c r="G38" s="144" t="s">
        <v>48</v>
      </c>
      <c r="H38" s="145" t="s">
        <v>49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122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2" t="str">
        <f>E7</f>
        <v>Zateplení budovy a výměna oken, odloučené pracoviště Jilemnického 2 - příprava</v>
      </c>
      <c r="F47" s="413"/>
      <c r="G47" s="413"/>
      <c r="H47" s="413"/>
      <c r="I47" s="128"/>
      <c r="J47" s="43"/>
      <c r="K47" s="46"/>
    </row>
    <row r="48" spans="2:11">
      <c r="B48" s="29"/>
      <c r="C48" s="38" t="s">
        <v>118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2" t="s">
        <v>119</v>
      </c>
      <c r="F49" s="414"/>
      <c r="G49" s="414"/>
      <c r="H49" s="414"/>
      <c r="I49" s="128"/>
      <c r="J49" s="43"/>
      <c r="K49" s="46"/>
    </row>
    <row r="50" spans="2:47" s="1" customFormat="1" ht="14.45" customHeight="1">
      <c r="B50" s="42"/>
      <c r="C50" s="38" t="s">
        <v>120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5" t="str">
        <f>E11</f>
        <v>011 - Architektonicky-stavební řešení</v>
      </c>
      <c r="F51" s="414"/>
      <c r="G51" s="414"/>
      <c r="H51" s="414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Hodonín</v>
      </c>
      <c r="G53" s="43"/>
      <c r="H53" s="43"/>
      <c r="I53" s="129" t="s">
        <v>25</v>
      </c>
      <c r="J53" s="130" t="str">
        <f>IF(J14="","",J14)</f>
        <v>9.10.2017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>
      <c r="B55" s="42"/>
      <c r="C55" s="38" t="s">
        <v>27</v>
      </c>
      <c r="D55" s="43"/>
      <c r="E55" s="43"/>
      <c r="F55" s="36" t="str">
        <f>E17</f>
        <v>ISŠ Hodonín, příspěvková organizace</v>
      </c>
      <c r="G55" s="43"/>
      <c r="H55" s="43"/>
      <c r="I55" s="129" t="s">
        <v>33</v>
      </c>
      <c r="J55" s="36" t="str">
        <f>E23</f>
        <v>Smart projekt CZ s.r.o.</v>
      </c>
      <c r="K55" s="46"/>
    </row>
    <row r="56" spans="2:47" s="1" customFormat="1" ht="14.45" customHeight="1">
      <c r="B56" s="42"/>
      <c r="C56" s="38" t="s">
        <v>31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123</v>
      </c>
      <c r="D58" s="142"/>
      <c r="E58" s="142"/>
      <c r="F58" s="142"/>
      <c r="G58" s="142"/>
      <c r="H58" s="142"/>
      <c r="I58" s="155"/>
      <c r="J58" s="156" t="s">
        <v>124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125</v>
      </c>
      <c r="D60" s="43"/>
      <c r="E60" s="43"/>
      <c r="F60" s="43"/>
      <c r="G60" s="43"/>
      <c r="H60" s="43"/>
      <c r="I60" s="128"/>
      <c r="J60" s="138">
        <f>J107</f>
        <v>0</v>
      </c>
      <c r="K60" s="46"/>
      <c r="AU60" s="25" t="s">
        <v>126</v>
      </c>
    </row>
    <row r="61" spans="2:47" s="8" customFormat="1" ht="24.95" customHeight="1">
      <c r="B61" s="159"/>
      <c r="C61" s="160"/>
      <c r="D61" s="161" t="s">
        <v>127</v>
      </c>
      <c r="E61" s="162"/>
      <c r="F61" s="162"/>
      <c r="G61" s="162"/>
      <c r="H61" s="162"/>
      <c r="I61" s="163"/>
      <c r="J61" s="164">
        <f>J108</f>
        <v>0</v>
      </c>
      <c r="K61" s="165"/>
    </row>
    <row r="62" spans="2:47" s="9" customFormat="1" ht="19.899999999999999" customHeight="1">
      <c r="B62" s="166"/>
      <c r="C62" s="167"/>
      <c r="D62" s="168" t="s">
        <v>128</v>
      </c>
      <c r="E62" s="169"/>
      <c r="F62" s="169"/>
      <c r="G62" s="169"/>
      <c r="H62" s="169"/>
      <c r="I62" s="170"/>
      <c r="J62" s="171">
        <f>J109</f>
        <v>0</v>
      </c>
      <c r="K62" s="172"/>
    </row>
    <row r="63" spans="2:47" s="9" customFormat="1" ht="19.899999999999999" customHeight="1">
      <c r="B63" s="166"/>
      <c r="C63" s="167"/>
      <c r="D63" s="168" t="s">
        <v>129</v>
      </c>
      <c r="E63" s="169"/>
      <c r="F63" s="169"/>
      <c r="G63" s="169"/>
      <c r="H63" s="169"/>
      <c r="I63" s="170"/>
      <c r="J63" s="171">
        <f>J196</f>
        <v>0</v>
      </c>
      <c r="K63" s="172"/>
    </row>
    <row r="64" spans="2:47" s="9" customFormat="1" ht="19.899999999999999" customHeight="1">
      <c r="B64" s="166"/>
      <c r="C64" s="167"/>
      <c r="D64" s="168" t="s">
        <v>130</v>
      </c>
      <c r="E64" s="169"/>
      <c r="F64" s="169"/>
      <c r="G64" s="169"/>
      <c r="H64" s="169"/>
      <c r="I64" s="170"/>
      <c r="J64" s="171">
        <f>J215</f>
        <v>0</v>
      </c>
      <c r="K64" s="172"/>
    </row>
    <row r="65" spans="2:11" s="9" customFormat="1" ht="19.899999999999999" customHeight="1">
      <c r="B65" s="166"/>
      <c r="C65" s="167"/>
      <c r="D65" s="168" t="s">
        <v>131</v>
      </c>
      <c r="E65" s="169"/>
      <c r="F65" s="169"/>
      <c r="G65" s="169"/>
      <c r="H65" s="169"/>
      <c r="I65" s="170"/>
      <c r="J65" s="171">
        <f>J245</f>
        <v>0</v>
      </c>
      <c r="K65" s="172"/>
    </row>
    <row r="66" spans="2:11" s="9" customFormat="1" ht="19.899999999999999" customHeight="1">
      <c r="B66" s="166"/>
      <c r="C66" s="167"/>
      <c r="D66" s="168" t="s">
        <v>132</v>
      </c>
      <c r="E66" s="169"/>
      <c r="F66" s="169"/>
      <c r="G66" s="169"/>
      <c r="H66" s="169"/>
      <c r="I66" s="170"/>
      <c r="J66" s="171">
        <f>J745</f>
        <v>0</v>
      </c>
      <c r="K66" s="172"/>
    </row>
    <row r="67" spans="2:11" s="9" customFormat="1" ht="19.899999999999999" customHeight="1">
      <c r="B67" s="166"/>
      <c r="C67" s="167"/>
      <c r="D67" s="168" t="s">
        <v>133</v>
      </c>
      <c r="E67" s="169"/>
      <c r="F67" s="169"/>
      <c r="G67" s="169"/>
      <c r="H67" s="169"/>
      <c r="I67" s="170"/>
      <c r="J67" s="171">
        <f>J986</f>
        <v>0</v>
      </c>
      <c r="K67" s="172"/>
    </row>
    <row r="68" spans="2:11" s="9" customFormat="1" ht="19.899999999999999" customHeight="1">
      <c r="B68" s="166"/>
      <c r="C68" s="167"/>
      <c r="D68" s="168" t="s">
        <v>134</v>
      </c>
      <c r="E68" s="169"/>
      <c r="F68" s="169"/>
      <c r="G68" s="169"/>
      <c r="H68" s="169"/>
      <c r="I68" s="170"/>
      <c r="J68" s="171">
        <f>J992</f>
        <v>0</v>
      </c>
      <c r="K68" s="172"/>
    </row>
    <row r="69" spans="2:11" s="8" customFormat="1" ht="24.95" customHeight="1">
      <c r="B69" s="159"/>
      <c r="C69" s="160"/>
      <c r="D69" s="161" t="s">
        <v>135</v>
      </c>
      <c r="E69" s="162"/>
      <c r="F69" s="162"/>
      <c r="G69" s="162"/>
      <c r="H69" s="162"/>
      <c r="I69" s="163"/>
      <c r="J69" s="164">
        <f>J994</f>
        <v>0</v>
      </c>
      <c r="K69" s="165"/>
    </row>
    <row r="70" spans="2:11" s="9" customFormat="1" ht="19.899999999999999" customHeight="1">
      <c r="B70" s="166"/>
      <c r="C70" s="167"/>
      <c r="D70" s="168" t="s">
        <v>136</v>
      </c>
      <c r="E70" s="169"/>
      <c r="F70" s="169"/>
      <c r="G70" s="169"/>
      <c r="H70" s="169"/>
      <c r="I70" s="170"/>
      <c r="J70" s="171">
        <f>J995</f>
        <v>0</v>
      </c>
      <c r="K70" s="172"/>
    </row>
    <row r="71" spans="2:11" s="9" customFormat="1" ht="19.899999999999999" customHeight="1">
      <c r="B71" s="166"/>
      <c r="C71" s="167"/>
      <c r="D71" s="168" t="s">
        <v>137</v>
      </c>
      <c r="E71" s="169"/>
      <c r="F71" s="169"/>
      <c r="G71" s="169"/>
      <c r="H71" s="169"/>
      <c r="I71" s="170"/>
      <c r="J71" s="171">
        <f>J1019</f>
        <v>0</v>
      </c>
      <c r="K71" s="172"/>
    </row>
    <row r="72" spans="2:11" s="9" customFormat="1" ht="19.899999999999999" customHeight="1">
      <c r="B72" s="166"/>
      <c r="C72" s="167"/>
      <c r="D72" s="168" t="s">
        <v>138</v>
      </c>
      <c r="E72" s="169"/>
      <c r="F72" s="169"/>
      <c r="G72" s="169"/>
      <c r="H72" s="169"/>
      <c r="I72" s="170"/>
      <c r="J72" s="171">
        <f>J1079</f>
        <v>0</v>
      </c>
      <c r="K72" s="172"/>
    </row>
    <row r="73" spans="2:11" s="9" customFormat="1" ht="19.899999999999999" customHeight="1">
      <c r="B73" s="166"/>
      <c r="C73" s="167"/>
      <c r="D73" s="168" t="s">
        <v>139</v>
      </c>
      <c r="E73" s="169"/>
      <c r="F73" s="169"/>
      <c r="G73" s="169"/>
      <c r="H73" s="169"/>
      <c r="I73" s="170"/>
      <c r="J73" s="171">
        <f>J1160</f>
        <v>0</v>
      </c>
      <c r="K73" s="172"/>
    </row>
    <row r="74" spans="2:11" s="9" customFormat="1" ht="19.899999999999999" customHeight="1">
      <c r="B74" s="166"/>
      <c r="C74" s="167"/>
      <c r="D74" s="168" t="s">
        <v>140</v>
      </c>
      <c r="E74" s="169"/>
      <c r="F74" s="169"/>
      <c r="G74" s="169"/>
      <c r="H74" s="169"/>
      <c r="I74" s="170"/>
      <c r="J74" s="171">
        <f>J1168</f>
        <v>0</v>
      </c>
      <c r="K74" s="172"/>
    </row>
    <row r="75" spans="2:11" s="9" customFormat="1" ht="19.899999999999999" customHeight="1">
      <c r="B75" s="166"/>
      <c r="C75" s="167"/>
      <c r="D75" s="168" t="s">
        <v>141</v>
      </c>
      <c r="E75" s="169"/>
      <c r="F75" s="169"/>
      <c r="G75" s="169"/>
      <c r="H75" s="169"/>
      <c r="I75" s="170"/>
      <c r="J75" s="171">
        <f>J1191</f>
        <v>0</v>
      </c>
      <c r="K75" s="172"/>
    </row>
    <row r="76" spans="2:11" s="9" customFormat="1" ht="19.899999999999999" customHeight="1">
      <c r="B76" s="166"/>
      <c r="C76" s="167"/>
      <c r="D76" s="168" t="s">
        <v>142</v>
      </c>
      <c r="E76" s="169"/>
      <c r="F76" s="169"/>
      <c r="G76" s="169"/>
      <c r="H76" s="169"/>
      <c r="I76" s="170"/>
      <c r="J76" s="171">
        <f>J1212</f>
        <v>0</v>
      </c>
      <c r="K76" s="172"/>
    </row>
    <row r="77" spans="2:11" s="9" customFormat="1" ht="19.899999999999999" customHeight="1">
      <c r="B77" s="166"/>
      <c r="C77" s="167"/>
      <c r="D77" s="168" t="s">
        <v>143</v>
      </c>
      <c r="E77" s="169"/>
      <c r="F77" s="169"/>
      <c r="G77" s="169"/>
      <c r="H77" s="169"/>
      <c r="I77" s="170"/>
      <c r="J77" s="171">
        <f>J1260</f>
        <v>0</v>
      </c>
      <c r="K77" s="172"/>
    </row>
    <row r="78" spans="2:11" s="9" customFormat="1" ht="19.899999999999999" customHeight="1">
      <c r="B78" s="166"/>
      <c r="C78" s="167"/>
      <c r="D78" s="168" t="s">
        <v>144</v>
      </c>
      <c r="E78" s="169"/>
      <c r="F78" s="169"/>
      <c r="G78" s="169"/>
      <c r="H78" s="169"/>
      <c r="I78" s="170"/>
      <c r="J78" s="171">
        <f>J1275</f>
        <v>0</v>
      </c>
      <c r="K78" s="172"/>
    </row>
    <row r="79" spans="2:11" s="9" customFormat="1" ht="19.899999999999999" customHeight="1">
      <c r="B79" s="166"/>
      <c r="C79" s="167"/>
      <c r="D79" s="168" t="s">
        <v>145</v>
      </c>
      <c r="E79" s="169"/>
      <c r="F79" s="169"/>
      <c r="G79" s="169"/>
      <c r="H79" s="169"/>
      <c r="I79" s="170"/>
      <c r="J79" s="171">
        <f>J1309</f>
        <v>0</v>
      </c>
      <c r="K79" s="172"/>
    </row>
    <row r="80" spans="2:11" s="9" customFormat="1" ht="19.899999999999999" customHeight="1">
      <c r="B80" s="166"/>
      <c r="C80" s="167"/>
      <c r="D80" s="168" t="s">
        <v>146</v>
      </c>
      <c r="E80" s="169"/>
      <c r="F80" s="169"/>
      <c r="G80" s="169"/>
      <c r="H80" s="169"/>
      <c r="I80" s="170"/>
      <c r="J80" s="171">
        <f>J1379</f>
        <v>0</v>
      </c>
      <c r="K80" s="172"/>
    </row>
    <row r="81" spans="2:12" s="9" customFormat="1" ht="19.899999999999999" customHeight="1">
      <c r="B81" s="166"/>
      <c r="C81" s="167"/>
      <c r="D81" s="168" t="s">
        <v>147</v>
      </c>
      <c r="E81" s="169"/>
      <c r="F81" s="169"/>
      <c r="G81" s="169"/>
      <c r="H81" s="169"/>
      <c r="I81" s="170"/>
      <c r="J81" s="171">
        <f>J1412</f>
        <v>0</v>
      </c>
      <c r="K81" s="172"/>
    </row>
    <row r="82" spans="2:12" s="9" customFormat="1" ht="19.899999999999999" customHeight="1">
      <c r="B82" s="166"/>
      <c r="C82" s="167"/>
      <c r="D82" s="168" t="s">
        <v>148</v>
      </c>
      <c r="E82" s="169"/>
      <c r="F82" s="169"/>
      <c r="G82" s="169"/>
      <c r="H82" s="169"/>
      <c r="I82" s="170"/>
      <c r="J82" s="171">
        <f>J1427</f>
        <v>0</v>
      </c>
      <c r="K82" s="172"/>
    </row>
    <row r="83" spans="2:12" s="9" customFormat="1" ht="19.899999999999999" customHeight="1">
      <c r="B83" s="166"/>
      <c r="C83" s="167"/>
      <c r="D83" s="168" t="s">
        <v>149</v>
      </c>
      <c r="E83" s="169"/>
      <c r="F83" s="169"/>
      <c r="G83" s="169"/>
      <c r="H83" s="169"/>
      <c r="I83" s="170"/>
      <c r="J83" s="171">
        <f>J1433</f>
        <v>0</v>
      </c>
      <c r="K83" s="172"/>
    </row>
    <row r="84" spans="2:12" s="9" customFormat="1" ht="19.899999999999999" customHeight="1">
      <c r="B84" s="166"/>
      <c r="C84" s="167"/>
      <c r="D84" s="168" t="s">
        <v>150</v>
      </c>
      <c r="E84" s="169"/>
      <c r="F84" s="169"/>
      <c r="G84" s="169"/>
      <c r="H84" s="169"/>
      <c r="I84" s="170"/>
      <c r="J84" s="171">
        <f>J1441</f>
        <v>0</v>
      </c>
      <c r="K84" s="172"/>
    </row>
    <row r="85" spans="2:12" s="9" customFormat="1" ht="19.899999999999999" customHeight="1">
      <c r="B85" s="166"/>
      <c r="C85" s="167"/>
      <c r="D85" s="168" t="s">
        <v>151</v>
      </c>
      <c r="E85" s="169"/>
      <c r="F85" s="169"/>
      <c r="G85" s="169"/>
      <c r="H85" s="169"/>
      <c r="I85" s="170"/>
      <c r="J85" s="171">
        <f>J1491</f>
        <v>0</v>
      </c>
      <c r="K85" s="172"/>
    </row>
    <row r="86" spans="2:12" s="1" customFormat="1" ht="21.75" customHeight="1">
      <c r="B86" s="42"/>
      <c r="C86" s="43"/>
      <c r="D86" s="43"/>
      <c r="E86" s="43"/>
      <c r="F86" s="43"/>
      <c r="G86" s="43"/>
      <c r="H86" s="43"/>
      <c r="I86" s="128"/>
      <c r="J86" s="43"/>
      <c r="K86" s="46"/>
    </row>
    <row r="87" spans="2:12" s="1" customFormat="1" ht="6.95" customHeight="1">
      <c r="B87" s="57"/>
      <c r="C87" s="58"/>
      <c r="D87" s="58"/>
      <c r="E87" s="58"/>
      <c r="F87" s="58"/>
      <c r="G87" s="58"/>
      <c r="H87" s="58"/>
      <c r="I87" s="149"/>
      <c r="J87" s="58"/>
      <c r="K87" s="59"/>
    </row>
    <row r="91" spans="2:12" s="1" customFormat="1" ht="6.95" customHeight="1">
      <c r="B91" s="60"/>
      <c r="C91" s="61"/>
      <c r="D91" s="61"/>
      <c r="E91" s="61"/>
      <c r="F91" s="61"/>
      <c r="G91" s="61"/>
      <c r="H91" s="61"/>
      <c r="I91" s="152"/>
      <c r="J91" s="61"/>
      <c r="K91" s="61"/>
      <c r="L91" s="62"/>
    </row>
    <row r="92" spans="2:12" s="1" customFormat="1" ht="36.950000000000003" customHeight="1">
      <c r="B92" s="42"/>
      <c r="C92" s="63" t="s">
        <v>152</v>
      </c>
      <c r="D92" s="64"/>
      <c r="E92" s="64"/>
      <c r="F92" s="64"/>
      <c r="G92" s="64"/>
      <c r="H92" s="64"/>
      <c r="I92" s="173"/>
      <c r="J92" s="64"/>
      <c r="K92" s="64"/>
      <c r="L92" s="62"/>
    </row>
    <row r="93" spans="2:12" s="1" customFormat="1" ht="6.95" customHeight="1">
      <c r="B93" s="42"/>
      <c r="C93" s="64"/>
      <c r="D93" s="64"/>
      <c r="E93" s="64"/>
      <c r="F93" s="64"/>
      <c r="G93" s="64"/>
      <c r="H93" s="64"/>
      <c r="I93" s="173"/>
      <c r="J93" s="64"/>
      <c r="K93" s="64"/>
      <c r="L93" s="62"/>
    </row>
    <row r="94" spans="2:12" s="1" customFormat="1" ht="14.45" customHeight="1">
      <c r="B94" s="42"/>
      <c r="C94" s="66" t="s">
        <v>18</v>
      </c>
      <c r="D94" s="64"/>
      <c r="E94" s="64"/>
      <c r="F94" s="64"/>
      <c r="G94" s="64"/>
      <c r="H94" s="64"/>
      <c r="I94" s="173"/>
      <c r="J94" s="64"/>
      <c r="K94" s="64"/>
      <c r="L94" s="62"/>
    </row>
    <row r="95" spans="2:12" s="1" customFormat="1" ht="22.5" customHeight="1">
      <c r="B95" s="42"/>
      <c r="C95" s="64"/>
      <c r="D95" s="64"/>
      <c r="E95" s="416" t="str">
        <f>E7</f>
        <v>Zateplení budovy a výměna oken, odloučené pracoviště Jilemnického 2 - příprava</v>
      </c>
      <c r="F95" s="417"/>
      <c r="G95" s="417"/>
      <c r="H95" s="417"/>
      <c r="I95" s="173"/>
      <c r="J95" s="64"/>
      <c r="K95" s="64"/>
      <c r="L95" s="62"/>
    </row>
    <row r="96" spans="2:12">
      <c r="B96" s="29"/>
      <c r="C96" s="66" t="s">
        <v>118</v>
      </c>
      <c r="D96" s="174"/>
      <c r="E96" s="174"/>
      <c r="F96" s="174"/>
      <c r="G96" s="174"/>
      <c r="H96" s="174"/>
      <c r="J96" s="174"/>
      <c r="K96" s="174"/>
      <c r="L96" s="175"/>
    </row>
    <row r="97" spans="2:65" s="1" customFormat="1" ht="22.5" customHeight="1">
      <c r="B97" s="42"/>
      <c r="C97" s="64"/>
      <c r="D97" s="64"/>
      <c r="E97" s="416" t="s">
        <v>119</v>
      </c>
      <c r="F97" s="418"/>
      <c r="G97" s="418"/>
      <c r="H97" s="418"/>
      <c r="I97" s="173"/>
      <c r="J97" s="64"/>
      <c r="K97" s="64"/>
      <c r="L97" s="62"/>
    </row>
    <row r="98" spans="2:65" s="1" customFormat="1" ht="14.45" customHeight="1">
      <c r="B98" s="42"/>
      <c r="C98" s="66" t="s">
        <v>120</v>
      </c>
      <c r="D98" s="64"/>
      <c r="E98" s="64"/>
      <c r="F98" s="64"/>
      <c r="G98" s="64"/>
      <c r="H98" s="64"/>
      <c r="I98" s="173"/>
      <c r="J98" s="64"/>
      <c r="K98" s="64"/>
      <c r="L98" s="62"/>
    </row>
    <row r="99" spans="2:65" s="1" customFormat="1" ht="23.25" customHeight="1">
      <c r="B99" s="42"/>
      <c r="C99" s="64"/>
      <c r="D99" s="64"/>
      <c r="E99" s="388" t="str">
        <f>E11</f>
        <v>011 - Architektonicky-stavební řešení</v>
      </c>
      <c r="F99" s="418"/>
      <c r="G99" s="418"/>
      <c r="H99" s="418"/>
      <c r="I99" s="173"/>
      <c r="J99" s="64"/>
      <c r="K99" s="64"/>
      <c r="L99" s="62"/>
    </row>
    <row r="100" spans="2:65" s="1" customFormat="1" ht="6.95" customHeight="1">
      <c r="B100" s="42"/>
      <c r="C100" s="64"/>
      <c r="D100" s="64"/>
      <c r="E100" s="64"/>
      <c r="F100" s="64"/>
      <c r="G100" s="64"/>
      <c r="H100" s="64"/>
      <c r="I100" s="173"/>
      <c r="J100" s="64"/>
      <c r="K100" s="64"/>
      <c r="L100" s="62"/>
    </row>
    <row r="101" spans="2:65" s="1" customFormat="1" ht="18" customHeight="1">
      <c r="B101" s="42"/>
      <c r="C101" s="66" t="s">
        <v>23</v>
      </c>
      <c r="D101" s="64"/>
      <c r="E101" s="64"/>
      <c r="F101" s="176" t="str">
        <f>F14</f>
        <v>Hodonín</v>
      </c>
      <c r="G101" s="64"/>
      <c r="H101" s="64"/>
      <c r="I101" s="177" t="s">
        <v>25</v>
      </c>
      <c r="J101" s="74" t="str">
        <f>IF(J14="","",J14)</f>
        <v>9.10.2017</v>
      </c>
      <c r="K101" s="64"/>
      <c r="L101" s="62"/>
    </row>
    <row r="102" spans="2:65" s="1" customFormat="1" ht="6.95" customHeight="1">
      <c r="B102" s="42"/>
      <c r="C102" s="64"/>
      <c r="D102" s="64"/>
      <c r="E102" s="64"/>
      <c r="F102" s="64"/>
      <c r="G102" s="64"/>
      <c r="H102" s="64"/>
      <c r="I102" s="173"/>
      <c r="J102" s="64"/>
      <c r="K102" s="64"/>
      <c r="L102" s="62"/>
    </row>
    <row r="103" spans="2:65" s="1" customFormat="1">
      <c r="B103" s="42"/>
      <c r="C103" s="66" t="s">
        <v>27</v>
      </c>
      <c r="D103" s="64"/>
      <c r="E103" s="64"/>
      <c r="F103" s="176" t="str">
        <f>E17</f>
        <v>ISŠ Hodonín, příspěvková organizace</v>
      </c>
      <c r="G103" s="64"/>
      <c r="H103" s="64"/>
      <c r="I103" s="177" t="s">
        <v>33</v>
      </c>
      <c r="J103" s="176" t="str">
        <f>E23</f>
        <v>Smart projekt CZ s.r.o.</v>
      </c>
      <c r="K103" s="64"/>
      <c r="L103" s="62"/>
    </row>
    <row r="104" spans="2:65" s="1" customFormat="1" ht="14.45" customHeight="1">
      <c r="B104" s="42"/>
      <c r="C104" s="66" t="s">
        <v>31</v>
      </c>
      <c r="D104" s="64"/>
      <c r="E104" s="64"/>
      <c r="F104" s="176" t="str">
        <f>IF(E20="","",E20)</f>
        <v/>
      </c>
      <c r="G104" s="64"/>
      <c r="H104" s="64"/>
      <c r="I104" s="173"/>
      <c r="J104" s="64"/>
      <c r="K104" s="64"/>
      <c r="L104" s="62"/>
    </row>
    <row r="105" spans="2:65" s="1" customFormat="1" ht="10.35" customHeight="1">
      <c r="B105" s="42"/>
      <c r="C105" s="64"/>
      <c r="D105" s="64"/>
      <c r="E105" s="64"/>
      <c r="F105" s="64"/>
      <c r="G105" s="64"/>
      <c r="H105" s="64"/>
      <c r="I105" s="173"/>
      <c r="J105" s="64"/>
      <c r="K105" s="64"/>
      <c r="L105" s="62"/>
    </row>
    <row r="106" spans="2:65" s="10" customFormat="1" ht="29.25" customHeight="1">
      <c r="B106" s="178"/>
      <c r="C106" s="179" t="s">
        <v>153</v>
      </c>
      <c r="D106" s="180" t="s">
        <v>56</v>
      </c>
      <c r="E106" s="180" t="s">
        <v>52</v>
      </c>
      <c r="F106" s="180" t="s">
        <v>154</v>
      </c>
      <c r="G106" s="180" t="s">
        <v>155</v>
      </c>
      <c r="H106" s="180" t="s">
        <v>156</v>
      </c>
      <c r="I106" s="181" t="s">
        <v>157</v>
      </c>
      <c r="J106" s="180" t="s">
        <v>124</v>
      </c>
      <c r="K106" s="182" t="s">
        <v>158</v>
      </c>
      <c r="L106" s="183"/>
      <c r="M106" s="82" t="s">
        <v>159</v>
      </c>
      <c r="N106" s="83" t="s">
        <v>41</v>
      </c>
      <c r="O106" s="83" t="s">
        <v>160</v>
      </c>
      <c r="P106" s="83" t="s">
        <v>161</v>
      </c>
      <c r="Q106" s="83" t="s">
        <v>162</v>
      </c>
      <c r="R106" s="83" t="s">
        <v>163</v>
      </c>
      <c r="S106" s="83" t="s">
        <v>164</v>
      </c>
      <c r="T106" s="84" t="s">
        <v>165</v>
      </c>
    </row>
    <row r="107" spans="2:65" s="1" customFormat="1" ht="29.25" customHeight="1">
      <c r="B107" s="42"/>
      <c r="C107" s="88" t="s">
        <v>125</v>
      </c>
      <c r="D107" s="64"/>
      <c r="E107" s="64"/>
      <c r="F107" s="64"/>
      <c r="G107" s="64"/>
      <c r="H107" s="64"/>
      <c r="I107" s="173"/>
      <c r="J107" s="184">
        <f>BK107</f>
        <v>0</v>
      </c>
      <c r="K107" s="64"/>
      <c r="L107" s="62"/>
      <c r="M107" s="85"/>
      <c r="N107" s="86"/>
      <c r="O107" s="86"/>
      <c r="P107" s="185">
        <f>P108+P994</f>
        <v>0</v>
      </c>
      <c r="Q107" s="86"/>
      <c r="R107" s="185">
        <f>R108+R994</f>
        <v>322.44553896000002</v>
      </c>
      <c r="S107" s="86"/>
      <c r="T107" s="186">
        <f>T108+T994</f>
        <v>391.16654471999999</v>
      </c>
      <c r="AT107" s="25" t="s">
        <v>70</v>
      </c>
      <c r="AU107" s="25" t="s">
        <v>126</v>
      </c>
      <c r="BK107" s="187">
        <f>BK108+BK994</f>
        <v>0</v>
      </c>
    </row>
    <row r="108" spans="2:65" s="11" customFormat="1" ht="37.35" customHeight="1">
      <c r="B108" s="188"/>
      <c r="C108" s="189"/>
      <c r="D108" s="190" t="s">
        <v>70</v>
      </c>
      <c r="E108" s="191" t="s">
        <v>166</v>
      </c>
      <c r="F108" s="191" t="s">
        <v>167</v>
      </c>
      <c r="G108" s="189"/>
      <c r="H108" s="189"/>
      <c r="I108" s="192"/>
      <c r="J108" s="193">
        <f>BK108</f>
        <v>0</v>
      </c>
      <c r="K108" s="189"/>
      <c r="L108" s="194"/>
      <c r="M108" s="195"/>
      <c r="N108" s="196"/>
      <c r="O108" s="196"/>
      <c r="P108" s="197">
        <f>P109+P196+P215+P245+P745+P986+P992</f>
        <v>0</v>
      </c>
      <c r="Q108" s="196"/>
      <c r="R108" s="197">
        <f>R109+R196+R215+R245+R745+R986+R992</f>
        <v>301.34271744</v>
      </c>
      <c r="S108" s="196"/>
      <c r="T108" s="198">
        <f>T109+T196+T215+T245+T745+T986+T992</f>
        <v>343.21096199999999</v>
      </c>
      <c r="AR108" s="199" t="s">
        <v>78</v>
      </c>
      <c r="AT108" s="200" t="s">
        <v>70</v>
      </c>
      <c r="AU108" s="200" t="s">
        <v>71</v>
      </c>
      <c r="AY108" s="199" t="s">
        <v>168</v>
      </c>
      <c r="BK108" s="201">
        <f>BK109+BK196+BK215+BK245+BK745+BK986+BK992</f>
        <v>0</v>
      </c>
    </row>
    <row r="109" spans="2:65" s="11" customFormat="1" ht="19.899999999999999" customHeight="1">
      <c r="B109" s="188"/>
      <c r="C109" s="189"/>
      <c r="D109" s="202" t="s">
        <v>70</v>
      </c>
      <c r="E109" s="203" t="s">
        <v>78</v>
      </c>
      <c r="F109" s="203" t="s">
        <v>169</v>
      </c>
      <c r="G109" s="189"/>
      <c r="H109" s="189"/>
      <c r="I109" s="192"/>
      <c r="J109" s="204">
        <f>BK109</f>
        <v>0</v>
      </c>
      <c r="K109" s="189"/>
      <c r="L109" s="194"/>
      <c r="M109" s="195"/>
      <c r="N109" s="196"/>
      <c r="O109" s="196"/>
      <c r="P109" s="197">
        <f>SUM(P110:P195)</f>
        <v>0</v>
      </c>
      <c r="Q109" s="196"/>
      <c r="R109" s="197">
        <f>SUM(R110:R195)</f>
        <v>14.756</v>
      </c>
      <c r="S109" s="196"/>
      <c r="T109" s="198">
        <f>SUM(T110:T195)</f>
        <v>103.29020999999999</v>
      </c>
      <c r="AR109" s="199" t="s">
        <v>78</v>
      </c>
      <c r="AT109" s="200" t="s">
        <v>70</v>
      </c>
      <c r="AU109" s="200" t="s">
        <v>78</v>
      </c>
      <c r="AY109" s="199" t="s">
        <v>168</v>
      </c>
      <c r="BK109" s="201">
        <f>SUM(BK110:BK195)</f>
        <v>0</v>
      </c>
    </row>
    <row r="110" spans="2:65" s="1" customFormat="1" ht="22.5" customHeight="1">
      <c r="B110" s="42"/>
      <c r="C110" s="205" t="s">
        <v>78</v>
      </c>
      <c r="D110" s="205" t="s">
        <v>170</v>
      </c>
      <c r="E110" s="206" t="s">
        <v>171</v>
      </c>
      <c r="F110" s="207" t="s">
        <v>172</v>
      </c>
      <c r="G110" s="208" t="s">
        <v>173</v>
      </c>
      <c r="H110" s="209">
        <v>177.93600000000001</v>
      </c>
      <c r="I110" s="210"/>
      <c r="J110" s="211">
        <f>ROUND(I110*H110,2)</f>
        <v>0</v>
      </c>
      <c r="K110" s="207" t="s">
        <v>174</v>
      </c>
      <c r="L110" s="62"/>
      <c r="M110" s="212" t="s">
        <v>21</v>
      </c>
      <c r="N110" s="213" t="s">
        <v>42</v>
      </c>
      <c r="O110" s="43"/>
      <c r="P110" s="214">
        <f>O110*H110</f>
        <v>0</v>
      </c>
      <c r="Q110" s="214">
        <v>0</v>
      </c>
      <c r="R110" s="214">
        <f>Q110*H110</f>
        <v>0</v>
      </c>
      <c r="S110" s="214">
        <v>0.255</v>
      </c>
      <c r="T110" s="215">
        <f>S110*H110</f>
        <v>45.37368</v>
      </c>
      <c r="AR110" s="25" t="s">
        <v>175</v>
      </c>
      <c r="AT110" s="25" t="s">
        <v>170</v>
      </c>
      <c r="AU110" s="25" t="s">
        <v>80</v>
      </c>
      <c r="AY110" s="25" t="s">
        <v>168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25" t="s">
        <v>78</v>
      </c>
      <c r="BK110" s="216">
        <f>ROUND(I110*H110,2)</f>
        <v>0</v>
      </c>
      <c r="BL110" s="25" t="s">
        <v>175</v>
      </c>
      <c r="BM110" s="25" t="s">
        <v>176</v>
      </c>
    </row>
    <row r="111" spans="2:65" s="12" customFormat="1" ht="13.5">
      <c r="B111" s="217"/>
      <c r="C111" s="218"/>
      <c r="D111" s="219" t="s">
        <v>177</v>
      </c>
      <c r="E111" s="220" t="s">
        <v>21</v>
      </c>
      <c r="F111" s="221" t="s">
        <v>178</v>
      </c>
      <c r="G111" s="218"/>
      <c r="H111" s="222" t="s">
        <v>21</v>
      </c>
      <c r="I111" s="223"/>
      <c r="J111" s="218"/>
      <c r="K111" s="218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177</v>
      </c>
      <c r="AU111" s="228" t="s">
        <v>80</v>
      </c>
      <c r="AV111" s="12" t="s">
        <v>78</v>
      </c>
      <c r="AW111" s="12" t="s">
        <v>35</v>
      </c>
      <c r="AX111" s="12" t="s">
        <v>71</v>
      </c>
      <c r="AY111" s="228" t="s">
        <v>168</v>
      </c>
    </row>
    <row r="112" spans="2:65" s="13" customFormat="1" ht="13.5">
      <c r="B112" s="229"/>
      <c r="C112" s="230"/>
      <c r="D112" s="219" t="s">
        <v>177</v>
      </c>
      <c r="E112" s="231" t="s">
        <v>21</v>
      </c>
      <c r="F112" s="232" t="s">
        <v>179</v>
      </c>
      <c r="G112" s="230"/>
      <c r="H112" s="233">
        <v>69.09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177</v>
      </c>
      <c r="AU112" s="239" t="s">
        <v>80</v>
      </c>
      <c r="AV112" s="13" t="s">
        <v>80</v>
      </c>
      <c r="AW112" s="13" t="s">
        <v>35</v>
      </c>
      <c r="AX112" s="13" t="s">
        <v>71</v>
      </c>
      <c r="AY112" s="239" t="s">
        <v>168</v>
      </c>
    </row>
    <row r="113" spans="2:65" s="13" customFormat="1" ht="13.5">
      <c r="B113" s="229"/>
      <c r="C113" s="230"/>
      <c r="D113" s="219" t="s">
        <v>177</v>
      </c>
      <c r="E113" s="231" t="s">
        <v>21</v>
      </c>
      <c r="F113" s="232" t="s">
        <v>180</v>
      </c>
      <c r="G113" s="230"/>
      <c r="H113" s="233">
        <v>60.456000000000003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AT113" s="239" t="s">
        <v>177</v>
      </c>
      <c r="AU113" s="239" t="s">
        <v>80</v>
      </c>
      <c r="AV113" s="13" t="s">
        <v>80</v>
      </c>
      <c r="AW113" s="13" t="s">
        <v>35</v>
      </c>
      <c r="AX113" s="13" t="s">
        <v>71</v>
      </c>
      <c r="AY113" s="239" t="s">
        <v>168</v>
      </c>
    </row>
    <row r="114" spans="2:65" s="13" customFormat="1" ht="13.5">
      <c r="B114" s="229"/>
      <c r="C114" s="230"/>
      <c r="D114" s="219" t="s">
        <v>177</v>
      </c>
      <c r="E114" s="231" t="s">
        <v>21</v>
      </c>
      <c r="F114" s="232" t="s">
        <v>181</v>
      </c>
      <c r="G114" s="230"/>
      <c r="H114" s="233">
        <v>32.880000000000003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AT114" s="239" t="s">
        <v>177</v>
      </c>
      <c r="AU114" s="239" t="s">
        <v>80</v>
      </c>
      <c r="AV114" s="13" t="s">
        <v>80</v>
      </c>
      <c r="AW114" s="13" t="s">
        <v>35</v>
      </c>
      <c r="AX114" s="13" t="s">
        <v>71</v>
      </c>
      <c r="AY114" s="239" t="s">
        <v>168</v>
      </c>
    </row>
    <row r="115" spans="2:65" s="12" customFormat="1" ht="13.5">
      <c r="B115" s="217"/>
      <c r="C115" s="218"/>
      <c r="D115" s="219" t="s">
        <v>177</v>
      </c>
      <c r="E115" s="220" t="s">
        <v>21</v>
      </c>
      <c r="F115" s="221" t="s">
        <v>182</v>
      </c>
      <c r="G115" s="218"/>
      <c r="H115" s="222" t="s">
        <v>21</v>
      </c>
      <c r="I115" s="223"/>
      <c r="J115" s="218"/>
      <c r="K115" s="218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177</v>
      </c>
      <c r="AU115" s="228" t="s">
        <v>80</v>
      </c>
      <c r="AV115" s="12" t="s">
        <v>78</v>
      </c>
      <c r="AW115" s="12" t="s">
        <v>35</v>
      </c>
      <c r="AX115" s="12" t="s">
        <v>71</v>
      </c>
      <c r="AY115" s="228" t="s">
        <v>168</v>
      </c>
    </row>
    <row r="116" spans="2:65" s="13" customFormat="1" ht="13.5">
      <c r="B116" s="229"/>
      <c r="C116" s="230"/>
      <c r="D116" s="219" t="s">
        <v>177</v>
      </c>
      <c r="E116" s="231" t="s">
        <v>21</v>
      </c>
      <c r="F116" s="232" t="s">
        <v>183</v>
      </c>
      <c r="G116" s="230"/>
      <c r="H116" s="233">
        <v>15.51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AT116" s="239" t="s">
        <v>177</v>
      </c>
      <c r="AU116" s="239" t="s">
        <v>80</v>
      </c>
      <c r="AV116" s="13" t="s">
        <v>80</v>
      </c>
      <c r="AW116" s="13" t="s">
        <v>35</v>
      </c>
      <c r="AX116" s="13" t="s">
        <v>71</v>
      </c>
      <c r="AY116" s="239" t="s">
        <v>168</v>
      </c>
    </row>
    <row r="117" spans="2:65" s="14" customFormat="1" ht="13.5">
      <c r="B117" s="240"/>
      <c r="C117" s="241"/>
      <c r="D117" s="242" t="s">
        <v>177</v>
      </c>
      <c r="E117" s="243" t="s">
        <v>21</v>
      </c>
      <c r="F117" s="244" t="s">
        <v>184</v>
      </c>
      <c r="G117" s="241"/>
      <c r="H117" s="245">
        <v>177.93600000000001</v>
      </c>
      <c r="I117" s="246"/>
      <c r="J117" s="241"/>
      <c r="K117" s="241"/>
      <c r="L117" s="247"/>
      <c r="M117" s="248"/>
      <c r="N117" s="249"/>
      <c r="O117" s="249"/>
      <c r="P117" s="249"/>
      <c r="Q117" s="249"/>
      <c r="R117" s="249"/>
      <c r="S117" s="249"/>
      <c r="T117" s="250"/>
      <c r="AT117" s="251" t="s">
        <v>177</v>
      </c>
      <c r="AU117" s="251" t="s">
        <v>80</v>
      </c>
      <c r="AV117" s="14" t="s">
        <v>175</v>
      </c>
      <c r="AW117" s="14" t="s">
        <v>35</v>
      </c>
      <c r="AX117" s="14" t="s">
        <v>78</v>
      </c>
      <c r="AY117" s="251" t="s">
        <v>168</v>
      </c>
    </row>
    <row r="118" spans="2:65" s="1" customFormat="1" ht="22.5" customHeight="1">
      <c r="B118" s="42"/>
      <c r="C118" s="205" t="s">
        <v>80</v>
      </c>
      <c r="D118" s="205" t="s">
        <v>170</v>
      </c>
      <c r="E118" s="206" t="s">
        <v>185</v>
      </c>
      <c r="F118" s="207" t="s">
        <v>186</v>
      </c>
      <c r="G118" s="208" t="s">
        <v>173</v>
      </c>
      <c r="H118" s="209">
        <v>6.4939999999999998</v>
      </c>
      <c r="I118" s="210"/>
      <c r="J118" s="211">
        <f>ROUND(I118*H118,2)</f>
        <v>0</v>
      </c>
      <c r="K118" s="207" t="s">
        <v>174</v>
      </c>
      <c r="L118" s="62"/>
      <c r="M118" s="212" t="s">
        <v>21</v>
      </c>
      <c r="N118" s="213" t="s">
        <v>42</v>
      </c>
      <c r="O118" s="43"/>
      <c r="P118" s="214">
        <f>O118*H118</f>
        <v>0</v>
      </c>
      <c r="Q118" s="214">
        <v>0</v>
      </c>
      <c r="R118" s="214">
        <f>Q118*H118</f>
        <v>0</v>
      </c>
      <c r="S118" s="214">
        <v>0.26</v>
      </c>
      <c r="T118" s="215">
        <f>S118*H118</f>
        <v>1.6884399999999999</v>
      </c>
      <c r="AR118" s="25" t="s">
        <v>175</v>
      </c>
      <c r="AT118" s="25" t="s">
        <v>170</v>
      </c>
      <c r="AU118" s="25" t="s">
        <v>80</v>
      </c>
      <c r="AY118" s="25" t="s">
        <v>168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25" t="s">
        <v>78</v>
      </c>
      <c r="BK118" s="216">
        <f>ROUND(I118*H118,2)</f>
        <v>0</v>
      </c>
      <c r="BL118" s="25" t="s">
        <v>175</v>
      </c>
      <c r="BM118" s="25" t="s">
        <v>187</v>
      </c>
    </row>
    <row r="119" spans="2:65" s="12" customFormat="1" ht="13.5">
      <c r="B119" s="217"/>
      <c r="C119" s="218"/>
      <c r="D119" s="219" t="s">
        <v>177</v>
      </c>
      <c r="E119" s="220" t="s">
        <v>21</v>
      </c>
      <c r="F119" s="221" t="s">
        <v>188</v>
      </c>
      <c r="G119" s="218"/>
      <c r="H119" s="222" t="s">
        <v>21</v>
      </c>
      <c r="I119" s="223"/>
      <c r="J119" s="218"/>
      <c r="K119" s="218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177</v>
      </c>
      <c r="AU119" s="228" t="s">
        <v>80</v>
      </c>
      <c r="AV119" s="12" t="s">
        <v>78</v>
      </c>
      <c r="AW119" s="12" t="s">
        <v>35</v>
      </c>
      <c r="AX119" s="12" t="s">
        <v>71</v>
      </c>
      <c r="AY119" s="228" t="s">
        <v>168</v>
      </c>
    </row>
    <row r="120" spans="2:65" s="13" customFormat="1" ht="13.5">
      <c r="B120" s="229"/>
      <c r="C120" s="230"/>
      <c r="D120" s="242" t="s">
        <v>177</v>
      </c>
      <c r="E120" s="252" t="s">
        <v>21</v>
      </c>
      <c r="F120" s="253" t="s">
        <v>189</v>
      </c>
      <c r="G120" s="230"/>
      <c r="H120" s="254">
        <v>6.4939999999999998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AT120" s="239" t="s">
        <v>177</v>
      </c>
      <c r="AU120" s="239" t="s">
        <v>80</v>
      </c>
      <c r="AV120" s="13" t="s">
        <v>80</v>
      </c>
      <c r="AW120" s="13" t="s">
        <v>35</v>
      </c>
      <c r="AX120" s="13" t="s">
        <v>78</v>
      </c>
      <c r="AY120" s="239" t="s">
        <v>168</v>
      </c>
    </row>
    <row r="121" spans="2:65" s="1" customFormat="1" ht="22.5" customHeight="1">
      <c r="B121" s="42"/>
      <c r="C121" s="205" t="s">
        <v>190</v>
      </c>
      <c r="D121" s="205" t="s">
        <v>170</v>
      </c>
      <c r="E121" s="206" t="s">
        <v>191</v>
      </c>
      <c r="F121" s="207" t="s">
        <v>192</v>
      </c>
      <c r="G121" s="208" t="s">
        <v>173</v>
      </c>
      <c r="H121" s="209">
        <v>188.96799999999999</v>
      </c>
      <c r="I121" s="210"/>
      <c r="J121" s="211">
        <f>ROUND(I121*H121,2)</f>
        <v>0</v>
      </c>
      <c r="K121" s="207" t="s">
        <v>174</v>
      </c>
      <c r="L121" s="62"/>
      <c r="M121" s="212" t="s">
        <v>21</v>
      </c>
      <c r="N121" s="213" t="s">
        <v>42</v>
      </c>
      <c r="O121" s="43"/>
      <c r="P121" s="214">
        <f>O121*H121</f>
        <v>0</v>
      </c>
      <c r="Q121" s="214">
        <v>0</v>
      </c>
      <c r="R121" s="214">
        <f>Q121*H121</f>
        <v>0</v>
      </c>
      <c r="S121" s="214">
        <v>0.28999999999999998</v>
      </c>
      <c r="T121" s="215">
        <f>S121*H121</f>
        <v>54.800719999999991</v>
      </c>
      <c r="AR121" s="25" t="s">
        <v>175</v>
      </c>
      <c r="AT121" s="25" t="s">
        <v>170</v>
      </c>
      <c r="AU121" s="25" t="s">
        <v>80</v>
      </c>
      <c r="AY121" s="25" t="s">
        <v>168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25" t="s">
        <v>78</v>
      </c>
      <c r="BK121" s="216">
        <f>ROUND(I121*H121,2)</f>
        <v>0</v>
      </c>
      <c r="BL121" s="25" t="s">
        <v>175</v>
      </c>
      <c r="BM121" s="25" t="s">
        <v>193</v>
      </c>
    </row>
    <row r="122" spans="2:65" s="12" customFormat="1" ht="13.5">
      <c r="B122" s="217"/>
      <c r="C122" s="218"/>
      <c r="D122" s="219" t="s">
        <v>177</v>
      </c>
      <c r="E122" s="220" t="s">
        <v>21</v>
      </c>
      <c r="F122" s="221" t="s">
        <v>178</v>
      </c>
      <c r="G122" s="218"/>
      <c r="H122" s="222" t="s">
        <v>21</v>
      </c>
      <c r="I122" s="223"/>
      <c r="J122" s="218"/>
      <c r="K122" s="218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177</v>
      </c>
      <c r="AU122" s="228" t="s">
        <v>80</v>
      </c>
      <c r="AV122" s="12" t="s">
        <v>78</v>
      </c>
      <c r="AW122" s="12" t="s">
        <v>35</v>
      </c>
      <c r="AX122" s="12" t="s">
        <v>71</v>
      </c>
      <c r="AY122" s="228" t="s">
        <v>168</v>
      </c>
    </row>
    <row r="123" spans="2:65" s="13" customFormat="1" ht="13.5">
      <c r="B123" s="229"/>
      <c r="C123" s="230"/>
      <c r="D123" s="219" t="s">
        <v>177</v>
      </c>
      <c r="E123" s="231" t="s">
        <v>21</v>
      </c>
      <c r="F123" s="232" t="s">
        <v>179</v>
      </c>
      <c r="G123" s="230"/>
      <c r="H123" s="233">
        <v>69.09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AT123" s="239" t="s">
        <v>177</v>
      </c>
      <c r="AU123" s="239" t="s">
        <v>80</v>
      </c>
      <c r="AV123" s="13" t="s">
        <v>80</v>
      </c>
      <c r="AW123" s="13" t="s">
        <v>35</v>
      </c>
      <c r="AX123" s="13" t="s">
        <v>71</v>
      </c>
      <c r="AY123" s="239" t="s">
        <v>168</v>
      </c>
    </row>
    <row r="124" spans="2:65" s="13" customFormat="1" ht="13.5">
      <c r="B124" s="229"/>
      <c r="C124" s="230"/>
      <c r="D124" s="219" t="s">
        <v>177</v>
      </c>
      <c r="E124" s="231" t="s">
        <v>21</v>
      </c>
      <c r="F124" s="232" t="s">
        <v>180</v>
      </c>
      <c r="G124" s="230"/>
      <c r="H124" s="233">
        <v>60.456000000000003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AT124" s="239" t="s">
        <v>177</v>
      </c>
      <c r="AU124" s="239" t="s">
        <v>80</v>
      </c>
      <c r="AV124" s="13" t="s">
        <v>80</v>
      </c>
      <c r="AW124" s="13" t="s">
        <v>35</v>
      </c>
      <c r="AX124" s="13" t="s">
        <v>71</v>
      </c>
      <c r="AY124" s="239" t="s">
        <v>168</v>
      </c>
    </row>
    <row r="125" spans="2:65" s="13" customFormat="1" ht="13.5">
      <c r="B125" s="229"/>
      <c r="C125" s="230"/>
      <c r="D125" s="219" t="s">
        <v>177</v>
      </c>
      <c r="E125" s="231" t="s">
        <v>21</v>
      </c>
      <c r="F125" s="232" t="s">
        <v>181</v>
      </c>
      <c r="G125" s="230"/>
      <c r="H125" s="233">
        <v>32.880000000000003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177</v>
      </c>
      <c r="AU125" s="239" t="s">
        <v>80</v>
      </c>
      <c r="AV125" s="13" t="s">
        <v>80</v>
      </c>
      <c r="AW125" s="13" t="s">
        <v>35</v>
      </c>
      <c r="AX125" s="13" t="s">
        <v>71</v>
      </c>
      <c r="AY125" s="239" t="s">
        <v>168</v>
      </c>
    </row>
    <row r="126" spans="2:65" s="12" customFormat="1" ht="13.5">
      <c r="B126" s="217"/>
      <c r="C126" s="218"/>
      <c r="D126" s="219" t="s">
        <v>177</v>
      </c>
      <c r="E126" s="220" t="s">
        <v>21</v>
      </c>
      <c r="F126" s="221" t="s">
        <v>188</v>
      </c>
      <c r="G126" s="218"/>
      <c r="H126" s="222" t="s">
        <v>21</v>
      </c>
      <c r="I126" s="223"/>
      <c r="J126" s="218"/>
      <c r="K126" s="218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177</v>
      </c>
      <c r="AU126" s="228" t="s">
        <v>80</v>
      </c>
      <c r="AV126" s="12" t="s">
        <v>78</v>
      </c>
      <c r="AW126" s="12" t="s">
        <v>35</v>
      </c>
      <c r="AX126" s="12" t="s">
        <v>71</v>
      </c>
      <c r="AY126" s="228" t="s">
        <v>168</v>
      </c>
    </row>
    <row r="127" spans="2:65" s="13" customFormat="1" ht="13.5">
      <c r="B127" s="229"/>
      <c r="C127" s="230"/>
      <c r="D127" s="219" t="s">
        <v>177</v>
      </c>
      <c r="E127" s="231" t="s">
        <v>21</v>
      </c>
      <c r="F127" s="232" t="s">
        <v>189</v>
      </c>
      <c r="G127" s="230"/>
      <c r="H127" s="233">
        <v>6.4939999999999998</v>
      </c>
      <c r="I127" s="234"/>
      <c r="J127" s="230"/>
      <c r="K127" s="230"/>
      <c r="L127" s="235"/>
      <c r="M127" s="236"/>
      <c r="N127" s="237"/>
      <c r="O127" s="237"/>
      <c r="P127" s="237"/>
      <c r="Q127" s="237"/>
      <c r="R127" s="237"/>
      <c r="S127" s="237"/>
      <c r="T127" s="238"/>
      <c r="AT127" s="239" t="s">
        <v>177</v>
      </c>
      <c r="AU127" s="239" t="s">
        <v>80</v>
      </c>
      <c r="AV127" s="13" t="s">
        <v>80</v>
      </c>
      <c r="AW127" s="13" t="s">
        <v>35</v>
      </c>
      <c r="AX127" s="13" t="s">
        <v>71</v>
      </c>
      <c r="AY127" s="239" t="s">
        <v>168</v>
      </c>
    </row>
    <row r="128" spans="2:65" s="12" customFormat="1" ht="13.5">
      <c r="B128" s="217"/>
      <c r="C128" s="218"/>
      <c r="D128" s="219" t="s">
        <v>177</v>
      </c>
      <c r="E128" s="220" t="s">
        <v>21</v>
      </c>
      <c r="F128" s="221" t="s">
        <v>182</v>
      </c>
      <c r="G128" s="218"/>
      <c r="H128" s="222" t="s">
        <v>21</v>
      </c>
      <c r="I128" s="223"/>
      <c r="J128" s="218"/>
      <c r="K128" s="218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177</v>
      </c>
      <c r="AU128" s="228" t="s">
        <v>80</v>
      </c>
      <c r="AV128" s="12" t="s">
        <v>78</v>
      </c>
      <c r="AW128" s="12" t="s">
        <v>35</v>
      </c>
      <c r="AX128" s="12" t="s">
        <v>71</v>
      </c>
      <c r="AY128" s="228" t="s">
        <v>168</v>
      </c>
    </row>
    <row r="129" spans="2:65" s="13" customFormat="1" ht="13.5">
      <c r="B129" s="229"/>
      <c r="C129" s="230"/>
      <c r="D129" s="219" t="s">
        <v>177</v>
      </c>
      <c r="E129" s="231" t="s">
        <v>21</v>
      </c>
      <c r="F129" s="232" t="s">
        <v>183</v>
      </c>
      <c r="G129" s="230"/>
      <c r="H129" s="233">
        <v>15.51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AT129" s="239" t="s">
        <v>177</v>
      </c>
      <c r="AU129" s="239" t="s">
        <v>80</v>
      </c>
      <c r="AV129" s="13" t="s">
        <v>80</v>
      </c>
      <c r="AW129" s="13" t="s">
        <v>35</v>
      </c>
      <c r="AX129" s="13" t="s">
        <v>71</v>
      </c>
      <c r="AY129" s="239" t="s">
        <v>168</v>
      </c>
    </row>
    <row r="130" spans="2:65" s="12" customFormat="1" ht="13.5">
      <c r="B130" s="217"/>
      <c r="C130" s="218"/>
      <c r="D130" s="219" t="s">
        <v>177</v>
      </c>
      <c r="E130" s="220" t="s">
        <v>21</v>
      </c>
      <c r="F130" s="221" t="s">
        <v>194</v>
      </c>
      <c r="G130" s="218"/>
      <c r="H130" s="222" t="s">
        <v>21</v>
      </c>
      <c r="I130" s="223"/>
      <c r="J130" s="218"/>
      <c r="K130" s="218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177</v>
      </c>
      <c r="AU130" s="228" t="s">
        <v>80</v>
      </c>
      <c r="AV130" s="12" t="s">
        <v>78</v>
      </c>
      <c r="AW130" s="12" t="s">
        <v>35</v>
      </c>
      <c r="AX130" s="12" t="s">
        <v>71</v>
      </c>
      <c r="AY130" s="228" t="s">
        <v>168</v>
      </c>
    </row>
    <row r="131" spans="2:65" s="13" customFormat="1" ht="13.5">
      <c r="B131" s="229"/>
      <c r="C131" s="230"/>
      <c r="D131" s="219" t="s">
        <v>177</v>
      </c>
      <c r="E131" s="231" t="s">
        <v>21</v>
      </c>
      <c r="F131" s="232" t="s">
        <v>195</v>
      </c>
      <c r="G131" s="230"/>
      <c r="H131" s="233">
        <v>4.5380000000000003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AT131" s="239" t="s">
        <v>177</v>
      </c>
      <c r="AU131" s="239" t="s">
        <v>80</v>
      </c>
      <c r="AV131" s="13" t="s">
        <v>80</v>
      </c>
      <c r="AW131" s="13" t="s">
        <v>35</v>
      </c>
      <c r="AX131" s="13" t="s">
        <v>71</v>
      </c>
      <c r="AY131" s="239" t="s">
        <v>168</v>
      </c>
    </row>
    <row r="132" spans="2:65" s="14" customFormat="1" ht="13.5">
      <c r="B132" s="240"/>
      <c r="C132" s="241"/>
      <c r="D132" s="242" t="s">
        <v>177</v>
      </c>
      <c r="E132" s="243" t="s">
        <v>21</v>
      </c>
      <c r="F132" s="244" t="s">
        <v>184</v>
      </c>
      <c r="G132" s="241"/>
      <c r="H132" s="245">
        <v>188.96799999999999</v>
      </c>
      <c r="I132" s="246"/>
      <c r="J132" s="241"/>
      <c r="K132" s="241"/>
      <c r="L132" s="247"/>
      <c r="M132" s="248"/>
      <c r="N132" s="249"/>
      <c r="O132" s="249"/>
      <c r="P132" s="249"/>
      <c r="Q132" s="249"/>
      <c r="R132" s="249"/>
      <c r="S132" s="249"/>
      <c r="T132" s="250"/>
      <c r="AT132" s="251" t="s">
        <v>177</v>
      </c>
      <c r="AU132" s="251" t="s">
        <v>80</v>
      </c>
      <c r="AV132" s="14" t="s">
        <v>175</v>
      </c>
      <c r="AW132" s="14" t="s">
        <v>35</v>
      </c>
      <c r="AX132" s="14" t="s">
        <v>78</v>
      </c>
      <c r="AY132" s="251" t="s">
        <v>168</v>
      </c>
    </row>
    <row r="133" spans="2:65" s="1" customFormat="1" ht="22.5" customHeight="1">
      <c r="B133" s="42"/>
      <c r="C133" s="205" t="s">
        <v>175</v>
      </c>
      <c r="D133" s="205" t="s">
        <v>170</v>
      </c>
      <c r="E133" s="206" t="s">
        <v>196</v>
      </c>
      <c r="F133" s="207" t="s">
        <v>197</v>
      </c>
      <c r="G133" s="208" t="s">
        <v>173</v>
      </c>
      <c r="H133" s="209">
        <v>4.5380000000000003</v>
      </c>
      <c r="I133" s="210"/>
      <c r="J133" s="211">
        <f>ROUND(I133*H133,2)</f>
        <v>0</v>
      </c>
      <c r="K133" s="207" t="s">
        <v>174</v>
      </c>
      <c r="L133" s="62"/>
      <c r="M133" s="212" t="s">
        <v>21</v>
      </c>
      <c r="N133" s="213" t="s">
        <v>42</v>
      </c>
      <c r="O133" s="43"/>
      <c r="P133" s="214">
        <f>O133*H133</f>
        <v>0</v>
      </c>
      <c r="Q133" s="214">
        <v>0</v>
      </c>
      <c r="R133" s="214">
        <f>Q133*H133</f>
        <v>0</v>
      </c>
      <c r="S133" s="214">
        <v>0.24</v>
      </c>
      <c r="T133" s="215">
        <f>S133*H133</f>
        <v>1.0891200000000001</v>
      </c>
      <c r="AR133" s="25" t="s">
        <v>175</v>
      </c>
      <c r="AT133" s="25" t="s">
        <v>170</v>
      </c>
      <c r="AU133" s="25" t="s">
        <v>80</v>
      </c>
      <c r="AY133" s="25" t="s">
        <v>168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25" t="s">
        <v>78</v>
      </c>
      <c r="BK133" s="216">
        <f>ROUND(I133*H133,2)</f>
        <v>0</v>
      </c>
      <c r="BL133" s="25" t="s">
        <v>175</v>
      </c>
      <c r="BM133" s="25" t="s">
        <v>198</v>
      </c>
    </row>
    <row r="134" spans="2:65" s="12" customFormat="1" ht="13.5">
      <c r="B134" s="217"/>
      <c r="C134" s="218"/>
      <c r="D134" s="219" t="s">
        <v>177</v>
      </c>
      <c r="E134" s="220" t="s">
        <v>21</v>
      </c>
      <c r="F134" s="221" t="s">
        <v>194</v>
      </c>
      <c r="G134" s="218"/>
      <c r="H134" s="222" t="s">
        <v>21</v>
      </c>
      <c r="I134" s="223"/>
      <c r="J134" s="218"/>
      <c r="K134" s="218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177</v>
      </c>
      <c r="AU134" s="228" t="s">
        <v>80</v>
      </c>
      <c r="AV134" s="12" t="s">
        <v>78</v>
      </c>
      <c r="AW134" s="12" t="s">
        <v>35</v>
      </c>
      <c r="AX134" s="12" t="s">
        <v>71</v>
      </c>
      <c r="AY134" s="228" t="s">
        <v>168</v>
      </c>
    </row>
    <row r="135" spans="2:65" s="13" customFormat="1" ht="13.5">
      <c r="B135" s="229"/>
      <c r="C135" s="230"/>
      <c r="D135" s="242" t="s">
        <v>177</v>
      </c>
      <c r="E135" s="252" t="s">
        <v>21</v>
      </c>
      <c r="F135" s="253" t="s">
        <v>195</v>
      </c>
      <c r="G135" s="230"/>
      <c r="H135" s="254">
        <v>4.5380000000000003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AT135" s="239" t="s">
        <v>177</v>
      </c>
      <c r="AU135" s="239" t="s">
        <v>80</v>
      </c>
      <c r="AV135" s="13" t="s">
        <v>80</v>
      </c>
      <c r="AW135" s="13" t="s">
        <v>35</v>
      </c>
      <c r="AX135" s="13" t="s">
        <v>78</v>
      </c>
      <c r="AY135" s="239" t="s">
        <v>168</v>
      </c>
    </row>
    <row r="136" spans="2:65" s="1" customFormat="1" ht="22.5" customHeight="1">
      <c r="B136" s="42"/>
      <c r="C136" s="205" t="s">
        <v>199</v>
      </c>
      <c r="D136" s="205" t="s">
        <v>170</v>
      </c>
      <c r="E136" s="206" t="s">
        <v>200</v>
      </c>
      <c r="F136" s="207" t="s">
        <v>201</v>
      </c>
      <c r="G136" s="208" t="s">
        <v>202</v>
      </c>
      <c r="H136" s="209">
        <v>1.65</v>
      </c>
      <c r="I136" s="210"/>
      <c r="J136" s="211">
        <f>ROUND(I136*H136,2)</f>
        <v>0</v>
      </c>
      <c r="K136" s="207" t="s">
        <v>174</v>
      </c>
      <c r="L136" s="62"/>
      <c r="M136" s="212" t="s">
        <v>21</v>
      </c>
      <c r="N136" s="213" t="s">
        <v>42</v>
      </c>
      <c r="O136" s="43"/>
      <c r="P136" s="214">
        <f>O136*H136</f>
        <v>0</v>
      </c>
      <c r="Q136" s="214">
        <v>0</v>
      </c>
      <c r="R136" s="214">
        <f>Q136*H136</f>
        <v>0</v>
      </c>
      <c r="S136" s="214">
        <v>0.20499999999999999</v>
      </c>
      <c r="T136" s="215">
        <f>S136*H136</f>
        <v>0.33824999999999994</v>
      </c>
      <c r="AR136" s="25" t="s">
        <v>175</v>
      </c>
      <c r="AT136" s="25" t="s">
        <v>170</v>
      </c>
      <c r="AU136" s="25" t="s">
        <v>80</v>
      </c>
      <c r="AY136" s="25" t="s">
        <v>168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25" t="s">
        <v>78</v>
      </c>
      <c r="BK136" s="216">
        <f>ROUND(I136*H136,2)</f>
        <v>0</v>
      </c>
      <c r="BL136" s="25" t="s">
        <v>175</v>
      </c>
      <c r="BM136" s="25" t="s">
        <v>203</v>
      </c>
    </row>
    <row r="137" spans="2:65" s="12" customFormat="1" ht="13.5">
      <c r="B137" s="217"/>
      <c r="C137" s="218"/>
      <c r="D137" s="219" t="s">
        <v>177</v>
      </c>
      <c r="E137" s="220" t="s">
        <v>21</v>
      </c>
      <c r="F137" s="221" t="s">
        <v>194</v>
      </c>
      <c r="G137" s="218"/>
      <c r="H137" s="222" t="s">
        <v>21</v>
      </c>
      <c r="I137" s="223"/>
      <c r="J137" s="218"/>
      <c r="K137" s="218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177</v>
      </c>
      <c r="AU137" s="228" t="s">
        <v>80</v>
      </c>
      <c r="AV137" s="12" t="s">
        <v>78</v>
      </c>
      <c r="AW137" s="12" t="s">
        <v>35</v>
      </c>
      <c r="AX137" s="12" t="s">
        <v>71</v>
      </c>
      <c r="AY137" s="228" t="s">
        <v>168</v>
      </c>
    </row>
    <row r="138" spans="2:65" s="13" customFormat="1" ht="13.5">
      <c r="B138" s="229"/>
      <c r="C138" s="230"/>
      <c r="D138" s="242" t="s">
        <v>177</v>
      </c>
      <c r="E138" s="252" t="s">
        <v>21</v>
      </c>
      <c r="F138" s="253" t="s">
        <v>204</v>
      </c>
      <c r="G138" s="230"/>
      <c r="H138" s="254">
        <v>1.65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AT138" s="239" t="s">
        <v>177</v>
      </c>
      <c r="AU138" s="239" t="s">
        <v>80</v>
      </c>
      <c r="AV138" s="13" t="s">
        <v>80</v>
      </c>
      <c r="AW138" s="13" t="s">
        <v>35</v>
      </c>
      <c r="AX138" s="13" t="s">
        <v>78</v>
      </c>
      <c r="AY138" s="239" t="s">
        <v>168</v>
      </c>
    </row>
    <row r="139" spans="2:65" s="1" customFormat="1" ht="22.5" customHeight="1">
      <c r="B139" s="42"/>
      <c r="C139" s="205" t="s">
        <v>205</v>
      </c>
      <c r="D139" s="205" t="s">
        <v>170</v>
      </c>
      <c r="E139" s="206" t="s">
        <v>206</v>
      </c>
      <c r="F139" s="207" t="s">
        <v>207</v>
      </c>
      <c r="G139" s="208" t="s">
        <v>208</v>
      </c>
      <c r="H139" s="209">
        <v>37.054000000000002</v>
      </c>
      <c r="I139" s="210"/>
      <c r="J139" s="211">
        <f>ROUND(I139*H139,2)</f>
        <v>0</v>
      </c>
      <c r="K139" s="207" t="s">
        <v>174</v>
      </c>
      <c r="L139" s="62"/>
      <c r="M139" s="212" t="s">
        <v>21</v>
      </c>
      <c r="N139" s="213" t="s">
        <v>42</v>
      </c>
      <c r="O139" s="43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AR139" s="25" t="s">
        <v>175</v>
      </c>
      <c r="AT139" s="25" t="s">
        <v>170</v>
      </c>
      <c r="AU139" s="25" t="s">
        <v>80</v>
      </c>
      <c r="AY139" s="25" t="s">
        <v>168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25" t="s">
        <v>78</v>
      </c>
      <c r="BK139" s="216">
        <f>ROUND(I139*H139,2)</f>
        <v>0</v>
      </c>
      <c r="BL139" s="25" t="s">
        <v>175</v>
      </c>
      <c r="BM139" s="25" t="s">
        <v>209</v>
      </c>
    </row>
    <row r="140" spans="2:65" s="12" customFormat="1" ht="13.5">
      <c r="B140" s="217"/>
      <c r="C140" s="218"/>
      <c r="D140" s="219" t="s">
        <v>177</v>
      </c>
      <c r="E140" s="220" t="s">
        <v>21</v>
      </c>
      <c r="F140" s="221" t="s">
        <v>210</v>
      </c>
      <c r="G140" s="218"/>
      <c r="H140" s="222" t="s">
        <v>21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177</v>
      </c>
      <c r="AU140" s="228" t="s">
        <v>80</v>
      </c>
      <c r="AV140" s="12" t="s">
        <v>78</v>
      </c>
      <c r="AW140" s="12" t="s">
        <v>35</v>
      </c>
      <c r="AX140" s="12" t="s">
        <v>71</v>
      </c>
      <c r="AY140" s="228" t="s">
        <v>168</v>
      </c>
    </row>
    <row r="141" spans="2:65" s="13" customFormat="1" ht="13.5">
      <c r="B141" s="229"/>
      <c r="C141" s="230"/>
      <c r="D141" s="219" t="s">
        <v>177</v>
      </c>
      <c r="E141" s="231" t="s">
        <v>21</v>
      </c>
      <c r="F141" s="232" t="s">
        <v>211</v>
      </c>
      <c r="G141" s="230"/>
      <c r="H141" s="233">
        <v>3.2490000000000001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AT141" s="239" t="s">
        <v>177</v>
      </c>
      <c r="AU141" s="239" t="s">
        <v>80</v>
      </c>
      <c r="AV141" s="13" t="s">
        <v>80</v>
      </c>
      <c r="AW141" s="13" t="s">
        <v>35</v>
      </c>
      <c r="AX141" s="13" t="s">
        <v>71</v>
      </c>
      <c r="AY141" s="239" t="s">
        <v>168</v>
      </c>
    </row>
    <row r="142" spans="2:65" s="12" customFormat="1" ht="13.5">
      <c r="B142" s="217"/>
      <c r="C142" s="218"/>
      <c r="D142" s="219" t="s">
        <v>177</v>
      </c>
      <c r="E142" s="220" t="s">
        <v>21</v>
      </c>
      <c r="F142" s="221" t="s">
        <v>212</v>
      </c>
      <c r="G142" s="218"/>
      <c r="H142" s="222" t="s">
        <v>21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177</v>
      </c>
      <c r="AU142" s="228" t="s">
        <v>80</v>
      </c>
      <c r="AV142" s="12" t="s">
        <v>78</v>
      </c>
      <c r="AW142" s="12" t="s">
        <v>35</v>
      </c>
      <c r="AX142" s="12" t="s">
        <v>71</v>
      </c>
      <c r="AY142" s="228" t="s">
        <v>168</v>
      </c>
    </row>
    <row r="143" spans="2:65" s="13" customFormat="1" ht="13.5">
      <c r="B143" s="229"/>
      <c r="C143" s="230"/>
      <c r="D143" s="219" t="s">
        <v>177</v>
      </c>
      <c r="E143" s="231" t="s">
        <v>21</v>
      </c>
      <c r="F143" s="232" t="s">
        <v>213</v>
      </c>
      <c r="G143" s="230"/>
      <c r="H143" s="233">
        <v>1.19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177</v>
      </c>
      <c r="AU143" s="239" t="s">
        <v>80</v>
      </c>
      <c r="AV143" s="13" t="s">
        <v>80</v>
      </c>
      <c r="AW143" s="13" t="s">
        <v>35</v>
      </c>
      <c r="AX143" s="13" t="s">
        <v>71</v>
      </c>
      <c r="AY143" s="239" t="s">
        <v>168</v>
      </c>
    </row>
    <row r="144" spans="2:65" s="12" customFormat="1" ht="13.5">
      <c r="B144" s="217"/>
      <c r="C144" s="218"/>
      <c r="D144" s="219" t="s">
        <v>177</v>
      </c>
      <c r="E144" s="220" t="s">
        <v>21</v>
      </c>
      <c r="F144" s="221" t="s">
        <v>214</v>
      </c>
      <c r="G144" s="218"/>
      <c r="H144" s="222" t="s">
        <v>21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177</v>
      </c>
      <c r="AU144" s="228" t="s">
        <v>80</v>
      </c>
      <c r="AV144" s="12" t="s">
        <v>78</v>
      </c>
      <c r="AW144" s="12" t="s">
        <v>35</v>
      </c>
      <c r="AX144" s="12" t="s">
        <v>71</v>
      </c>
      <c r="AY144" s="228" t="s">
        <v>168</v>
      </c>
    </row>
    <row r="145" spans="2:51" s="13" customFormat="1" ht="13.5">
      <c r="B145" s="229"/>
      <c r="C145" s="230"/>
      <c r="D145" s="219" t="s">
        <v>177</v>
      </c>
      <c r="E145" s="231" t="s">
        <v>21</v>
      </c>
      <c r="F145" s="232" t="s">
        <v>215</v>
      </c>
      <c r="G145" s="230"/>
      <c r="H145" s="233">
        <v>0.48799999999999999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177</v>
      </c>
      <c r="AU145" s="239" t="s">
        <v>80</v>
      </c>
      <c r="AV145" s="13" t="s">
        <v>80</v>
      </c>
      <c r="AW145" s="13" t="s">
        <v>35</v>
      </c>
      <c r="AX145" s="13" t="s">
        <v>71</v>
      </c>
      <c r="AY145" s="239" t="s">
        <v>168</v>
      </c>
    </row>
    <row r="146" spans="2:51" s="13" customFormat="1" ht="13.5">
      <c r="B146" s="229"/>
      <c r="C146" s="230"/>
      <c r="D146" s="219" t="s">
        <v>177</v>
      </c>
      <c r="E146" s="231" t="s">
        <v>21</v>
      </c>
      <c r="F146" s="232" t="s">
        <v>216</v>
      </c>
      <c r="G146" s="230"/>
      <c r="H146" s="233">
        <v>1.5389999999999999</v>
      </c>
      <c r="I146" s="234"/>
      <c r="J146" s="230"/>
      <c r="K146" s="230"/>
      <c r="L146" s="235"/>
      <c r="M146" s="236"/>
      <c r="N146" s="237"/>
      <c r="O146" s="237"/>
      <c r="P146" s="237"/>
      <c r="Q146" s="237"/>
      <c r="R146" s="237"/>
      <c r="S146" s="237"/>
      <c r="T146" s="238"/>
      <c r="AT146" s="239" t="s">
        <v>177</v>
      </c>
      <c r="AU146" s="239" t="s">
        <v>80</v>
      </c>
      <c r="AV146" s="13" t="s">
        <v>80</v>
      </c>
      <c r="AW146" s="13" t="s">
        <v>35</v>
      </c>
      <c r="AX146" s="13" t="s">
        <v>71</v>
      </c>
      <c r="AY146" s="239" t="s">
        <v>168</v>
      </c>
    </row>
    <row r="147" spans="2:51" s="13" customFormat="1" ht="13.5">
      <c r="B147" s="229"/>
      <c r="C147" s="230"/>
      <c r="D147" s="219" t="s">
        <v>177</v>
      </c>
      <c r="E147" s="231" t="s">
        <v>21</v>
      </c>
      <c r="F147" s="232" t="s">
        <v>217</v>
      </c>
      <c r="G147" s="230"/>
      <c r="H147" s="233">
        <v>0.58299999999999996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AT147" s="239" t="s">
        <v>177</v>
      </c>
      <c r="AU147" s="239" t="s">
        <v>80</v>
      </c>
      <c r="AV147" s="13" t="s">
        <v>80</v>
      </c>
      <c r="AW147" s="13" t="s">
        <v>35</v>
      </c>
      <c r="AX147" s="13" t="s">
        <v>71</v>
      </c>
      <c r="AY147" s="239" t="s">
        <v>168</v>
      </c>
    </row>
    <row r="148" spans="2:51" s="13" customFormat="1" ht="13.5">
      <c r="B148" s="229"/>
      <c r="C148" s="230"/>
      <c r="D148" s="219" t="s">
        <v>177</v>
      </c>
      <c r="E148" s="231" t="s">
        <v>21</v>
      </c>
      <c r="F148" s="232" t="s">
        <v>218</v>
      </c>
      <c r="G148" s="230"/>
      <c r="H148" s="233">
        <v>0.28199999999999997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177</v>
      </c>
      <c r="AU148" s="239" t="s">
        <v>80</v>
      </c>
      <c r="AV148" s="13" t="s">
        <v>80</v>
      </c>
      <c r="AW148" s="13" t="s">
        <v>35</v>
      </c>
      <c r="AX148" s="13" t="s">
        <v>71</v>
      </c>
      <c r="AY148" s="239" t="s">
        <v>168</v>
      </c>
    </row>
    <row r="149" spans="2:51" s="13" customFormat="1" ht="13.5">
      <c r="B149" s="229"/>
      <c r="C149" s="230"/>
      <c r="D149" s="219" t="s">
        <v>177</v>
      </c>
      <c r="E149" s="231" t="s">
        <v>21</v>
      </c>
      <c r="F149" s="232" t="s">
        <v>219</v>
      </c>
      <c r="G149" s="230"/>
      <c r="H149" s="233">
        <v>0.219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177</v>
      </c>
      <c r="AU149" s="239" t="s">
        <v>80</v>
      </c>
      <c r="AV149" s="13" t="s">
        <v>80</v>
      </c>
      <c r="AW149" s="13" t="s">
        <v>35</v>
      </c>
      <c r="AX149" s="13" t="s">
        <v>71</v>
      </c>
      <c r="AY149" s="239" t="s">
        <v>168</v>
      </c>
    </row>
    <row r="150" spans="2:51" s="13" customFormat="1" ht="13.5">
      <c r="B150" s="229"/>
      <c r="C150" s="230"/>
      <c r="D150" s="219" t="s">
        <v>177</v>
      </c>
      <c r="E150" s="231" t="s">
        <v>21</v>
      </c>
      <c r="F150" s="232" t="s">
        <v>220</v>
      </c>
      <c r="G150" s="230"/>
      <c r="H150" s="233">
        <v>0.71399999999999997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AT150" s="239" t="s">
        <v>177</v>
      </c>
      <c r="AU150" s="239" t="s">
        <v>80</v>
      </c>
      <c r="AV150" s="13" t="s">
        <v>80</v>
      </c>
      <c r="AW150" s="13" t="s">
        <v>35</v>
      </c>
      <c r="AX150" s="13" t="s">
        <v>71</v>
      </c>
      <c r="AY150" s="239" t="s">
        <v>168</v>
      </c>
    </row>
    <row r="151" spans="2:51" s="13" customFormat="1" ht="13.5">
      <c r="B151" s="229"/>
      <c r="C151" s="230"/>
      <c r="D151" s="219" t="s">
        <v>177</v>
      </c>
      <c r="E151" s="231" t="s">
        <v>21</v>
      </c>
      <c r="F151" s="232" t="s">
        <v>221</v>
      </c>
      <c r="G151" s="230"/>
      <c r="H151" s="233">
        <v>0.88700000000000001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AT151" s="239" t="s">
        <v>177</v>
      </c>
      <c r="AU151" s="239" t="s">
        <v>80</v>
      </c>
      <c r="AV151" s="13" t="s">
        <v>80</v>
      </c>
      <c r="AW151" s="13" t="s">
        <v>35</v>
      </c>
      <c r="AX151" s="13" t="s">
        <v>71</v>
      </c>
      <c r="AY151" s="239" t="s">
        <v>168</v>
      </c>
    </row>
    <row r="152" spans="2:51" s="13" customFormat="1" ht="13.5">
      <c r="B152" s="229"/>
      <c r="C152" s="230"/>
      <c r="D152" s="219" t="s">
        <v>177</v>
      </c>
      <c r="E152" s="231" t="s">
        <v>21</v>
      </c>
      <c r="F152" s="232" t="s">
        <v>222</v>
      </c>
      <c r="G152" s="230"/>
      <c r="H152" s="233">
        <v>0.127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177</v>
      </c>
      <c r="AU152" s="239" t="s">
        <v>80</v>
      </c>
      <c r="AV152" s="13" t="s">
        <v>80</v>
      </c>
      <c r="AW152" s="13" t="s">
        <v>35</v>
      </c>
      <c r="AX152" s="13" t="s">
        <v>71</v>
      </c>
      <c r="AY152" s="239" t="s">
        <v>168</v>
      </c>
    </row>
    <row r="153" spans="2:51" s="13" customFormat="1" ht="13.5">
      <c r="B153" s="229"/>
      <c r="C153" s="230"/>
      <c r="D153" s="219" t="s">
        <v>177</v>
      </c>
      <c r="E153" s="231" t="s">
        <v>21</v>
      </c>
      <c r="F153" s="232" t="s">
        <v>223</v>
      </c>
      <c r="G153" s="230"/>
      <c r="H153" s="233">
        <v>0.17499999999999999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AT153" s="239" t="s">
        <v>177</v>
      </c>
      <c r="AU153" s="239" t="s">
        <v>80</v>
      </c>
      <c r="AV153" s="13" t="s">
        <v>80</v>
      </c>
      <c r="AW153" s="13" t="s">
        <v>35</v>
      </c>
      <c r="AX153" s="13" t="s">
        <v>71</v>
      </c>
      <c r="AY153" s="239" t="s">
        <v>168</v>
      </c>
    </row>
    <row r="154" spans="2:51" s="13" customFormat="1" ht="13.5">
      <c r="B154" s="229"/>
      <c r="C154" s="230"/>
      <c r="D154" s="219" t="s">
        <v>177</v>
      </c>
      <c r="E154" s="231" t="s">
        <v>21</v>
      </c>
      <c r="F154" s="232" t="s">
        <v>224</v>
      </c>
      <c r="G154" s="230"/>
      <c r="H154" s="233">
        <v>0.21099999999999999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177</v>
      </c>
      <c r="AU154" s="239" t="s">
        <v>80</v>
      </c>
      <c r="AV154" s="13" t="s">
        <v>80</v>
      </c>
      <c r="AW154" s="13" t="s">
        <v>35</v>
      </c>
      <c r="AX154" s="13" t="s">
        <v>71</v>
      </c>
      <c r="AY154" s="239" t="s">
        <v>168</v>
      </c>
    </row>
    <row r="155" spans="2:51" s="13" customFormat="1" ht="13.5">
      <c r="B155" s="229"/>
      <c r="C155" s="230"/>
      <c r="D155" s="219" t="s">
        <v>177</v>
      </c>
      <c r="E155" s="231" t="s">
        <v>21</v>
      </c>
      <c r="F155" s="232" t="s">
        <v>225</v>
      </c>
      <c r="G155" s="230"/>
      <c r="H155" s="233">
        <v>0.307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177</v>
      </c>
      <c r="AU155" s="239" t="s">
        <v>80</v>
      </c>
      <c r="AV155" s="13" t="s">
        <v>80</v>
      </c>
      <c r="AW155" s="13" t="s">
        <v>35</v>
      </c>
      <c r="AX155" s="13" t="s">
        <v>71</v>
      </c>
      <c r="AY155" s="239" t="s">
        <v>168</v>
      </c>
    </row>
    <row r="156" spans="2:51" s="13" customFormat="1" ht="13.5">
      <c r="B156" s="229"/>
      <c r="C156" s="230"/>
      <c r="D156" s="219" t="s">
        <v>177</v>
      </c>
      <c r="E156" s="231" t="s">
        <v>21</v>
      </c>
      <c r="F156" s="232" t="s">
        <v>226</v>
      </c>
      <c r="G156" s="230"/>
      <c r="H156" s="233">
        <v>0.35599999999999998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AT156" s="239" t="s">
        <v>177</v>
      </c>
      <c r="AU156" s="239" t="s">
        <v>80</v>
      </c>
      <c r="AV156" s="13" t="s">
        <v>80</v>
      </c>
      <c r="AW156" s="13" t="s">
        <v>35</v>
      </c>
      <c r="AX156" s="13" t="s">
        <v>71</v>
      </c>
      <c r="AY156" s="239" t="s">
        <v>168</v>
      </c>
    </row>
    <row r="157" spans="2:51" s="13" customFormat="1" ht="13.5">
      <c r="B157" s="229"/>
      <c r="C157" s="230"/>
      <c r="D157" s="219" t="s">
        <v>177</v>
      </c>
      <c r="E157" s="231" t="s">
        <v>21</v>
      </c>
      <c r="F157" s="232" t="s">
        <v>227</v>
      </c>
      <c r="G157" s="230"/>
      <c r="H157" s="233">
        <v>1.49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AT157" s="239" t="s">
        <v>177</v>
      </c>
      <c r="AU157" s="239" t="s">
        <v>80</v>
      </c>
      <c r="AV157" s="13" t="s">
        <v>80</v>
      </c>
      <c r="AW157" s="13" t="s">
        <v>35</v>
      </c>
      <c r="AX157" s="13" t="s">
        <v>71</v>
      </c>
      <c r="AY157" s="239" t="s">
        <v>168</v>
      </c>
    </row>
    <row r="158" spans="2:51" s="12" customFormat="1" ht="13.5">
      <c r="B158" s="217"/>
      <c r="C158" s="218"/>
      <c r="D158" s="219" t="s">
        <v>177</v>
      </c>
      <c r="E158" s="220" t="s">
        <v>21</v>
      </c>
      <c r="F158" s="221" t="s">
        <v>228</v>
      </c>
      <c r="G158" s="218"/>
      <c r="H158" s="222" t="s">
        <v>21</v>
      </c>
      <c r="I158" s="223"/>
      <c r="J158" s="218"/>
      <c r="K158" s="218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177</v>
      </c>
      <c r="AU158" s="228" t="s">
        <v>80</v>
      </c>
      <c r="AV158" s="12" t="s">
        <v>78</v>
      </c>
      <c r="AW158" s="12" t="s">
        <v>35</v>
      </c>
      <c r="AX158" s="12" t="s">
        <v>71</v>
      </c>
      <c r="AY158" s="228" t="s">
        <v>168</v>
      </c>
    </row>
    <row r="159" spans="2:51" s="13" customFormat="1" ht="13.5">
      <c r="B159" s="229"/>
      <c r="C159" s="230"/>
      <c r="D159" s="219" t="s">
        <v>177</v>
      </c>
      <c r="E159" s="231" t="s">
        <v>21</v>
      </c>
      <c r="F159" s="232" t="s">
        <v>229</v>
      </c>
      <c r="G159" s="230"/>
      <c r="H159" s="233">
        <v>9.968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AT159" s="239" t="s">
        <v>177</v>
      </c>
      <c r="AU159" s="239" t="s">
        <v>80</v>
      </c>
      <c r="AV159" s="13" t="s">
        <v>80</v>
      </c>
      <c r="AW159" s="13" t="s">
        <v>35</v>
      </c>
      <c r="AX159" s="13" t="s">
        <v>71</v>
      </c>
      <c r="AY159" s="239" t="s">
        <v>168</v>
      </c>
    </row>
    <row r="160" spans="2:51" s="13" customFormat="1" ht="13.5">
      <c r="B160" s="229"/>
      <c r="C160" s="230"/>
      <c r="D160" s="219" t="s">
        <v>177</v>
      </c>
      <c r="E160" s="231" t="s">
        <v>21</v>
      </c>
      <c r="F160" s="232" t="s">
        <v>230</v>
      </c>
      <c r="G160" s="230"/>
      <c r="H160" s="233">
        <v>8.109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177</v>
      </c>
      <c r="AU160" s="239" t="s">
        <v>80</v>
      </c>
      <c r="AV160" s="13" t="s">
        <v>80</v>
      </c>
      <c r="AW160" s="13" t="s">
        <v>35</v>
      </c>
      <c r="AX160" s="13" t="s">
        <v>71</v>
      </c>
      <c r="AY160" s="239" t="s">
        <v>168</v>
      </c>
    </row>
    <row r="161" spans="2:65" s="13" customFormat="1" ht="13.5">
      <c r="B161" s="229"/>
      <c r="C161" s="230"/>
      <c r="D161" s="219" t="s">
        <v>177</v>
      </c>
      <c r="E161" s="231" t="s">
        <v>21</v>
      </c>
      <c r="F161" s="232" t="s">
        <v>231</v>
      </c>
      <c r="G161" s="230"/>
      <c r="H161" s="233">
        <v>7.16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AT161" s="239" t="s">
        <v>177</v>
      </c>
      <c r="AU161" s="239" t="s">
        <v>80</v>
      </c>
      <c r="AV161" s="13" t="s">
        <v>80</v>
      </c>
      <c r="AW161" s="13" t="s">
        <v>35</v>
      </c>
      <c r="AX161" s="13" t="s">
        <v>71</v>
      </c>
      <c r="AY161" s="239" t="s">
        <v>168</v>
      </c>
    </row>
    <row r="162" spans="2:65" s="14" customFormat="1" ht="13.5">
      <c r="B162" s="240"/>
      <c r="C162" s="241"/>
      <c r="D162" s="242" t="s">
        <v>177</v>
      </c>
      <c r="E162" s="243" t="s">
        <v>21</v>
      </c>
      <c r="F162" s="244" t="s">
        <v>184</v>
      </c>
      <c r="G162" s="241"/>
      <c r="H162" s="245">
        <v>37.054000000000002</v>
      </c>
      <c r="I162" s="246"/>
      <c r="J162" s="241"/>
      <c r="K162" s="241"/>
      <c r="L162" s="247"/>
      <c r="M162" s="248"/>
      <c r="N162" s="249"/>
      <c r="O162" s="249"/>
      <c r="P162" s="249"/>
      <c r="Q162" s="249"/>
      <c r="R162" s="249"/>
      <c r="S162" s="249"/>
      <c r="T162" s="250"/>
      <c r="AT162" s="251" t="s">
        <v>177</v>
      </c>
      <c r="AU162" s="251" t="s">
        <v>80</v>
      </c>
      <c r="AV162" s="14" t="s">
        <v>175</v>
      </c>
      <c r="AW162" s="14" t="s">
        <v>35</v>
      </c>
      <c r="AX162" s="14" t="s">
        <v>78</v>
      </c>
      <c r="AY162" s="251" t="s">
        <v>168</v>
      </c>
    </row>
    <row r="163" spans="2:65" s="1" customFormat="1" ht="22.5" customHeight="1">
      <c r="B163" s="42"/>
      <c r="C163" s="205" t="s">
        <v>232</v>
      </c>
      <c r="D163" s="205" t="s">
        <v>170</v>
      </c>
      <c r="E163" s="206" t="s">
        <v>233</v>
      </c>
      <c r="F163" s="207" t="s">
        <v>234</v>
      </c>
      <c r="G163" s="208" t="s">
        <v>208</v>
      </c>
      <c r="H163" s="209">
        <v>30.745000000000001</v>
      </c>
      <c r="I163" s="210"/>
      <c r="J163" s="211">
        <f>ROUND(I163*H163,2)</f>
        <v>0</v>
      </c>
      <c r="K163" s="207" t="s">
        <v>174</v>
      </c>
      <c r="L163" s="62"/>
      <c r="M163" s="212" t="s">
        <v>21</v>
      </c>
      <c r="N163" s="213" t="s">
        <v>42</v>
      </c>
      <c r="O163" s="43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AR163" s="25" t="s">
        <v>175</v>
      </c>
      <c r="AT163" s="25" t="s">
        <v>170</v>
      </c>
      <c r="AU163" s="25" t="s">
        <v>80</v>
      </c>
      <c r="AY163" s="25" t="s">
        <v>168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25" t="s">
        <v>78</v>
      </c>
      <c r="BK163" s="216">
        <f>ROUND(I163*H163,2)</f>
        <v>0</v>
      </c>
      <c r="BL163" s="25" t="s">
        <v>175</v>
      </c>
      <c r="BM163" s="25" t="s">
        <v>235</v>
      </c>
    </row>
    <row r="164" spans="2:65" s="13" customFormat="1" ht="13.5">
      <c r="B164" s="229"/>
      <c r="C164" s="230"/>
      <c r="D164" s="242" t="s">
        <v>177</v>
      </c>
      <c r="E164" s="252" t="s">
        <v>21</v>
      </c>
      <c r="F164" s="253" t="s">
        <v>236</v>
      </c>
      <c r="G164" s="230"/>
      <c r="H164" s="254">
        <v>30.745000000000001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AT164" s="239" t="s">
        <v>177</v>
      </c>
      <c r="AU164" s="239" t="s">
        <v>80</v>
      </c>
      <c r="AV164" s="13" t="s">
        <v>80</v>
      </c>
      <c r="AW164" s="13" t="s">
        <v>35</v>
      </c>
      <c r="AX164" s="13" t="s">
        <v>78</v>
      </c>
      <c r="AY164" s="239" t="s">
        <v>168</v>
      </c>
    </row>
    <row r="165" spans="2:65" s="1" customFormat="1" ht="31.5" customHeight="1">
      <c r="B165" s="42"/>
      <c r="C165" s="205" t="s">
        <v>237</v>
      </c>
      <c r="D165" s="205" t="s">
        <v>170</v>
      </c>
      <c r="E165" s="206" t="s">
        <v>238</v>
      </c>
      <c r="F165" s="207" t="s">
        <v>239</v>
      </c>
      <c r="G165" s="208" t="s">
        <v>208</v>
      </c>
      <c r="H165" s="209">
        <v>307.45</v>
      </c>
      <c r="I165" s="210"/>
      <c r="J165" s="211">
        <f>ROUND(I165*H165,2)</f>
        <v>0</v>
      </c>
      <c r="K165" s="207" t="s">
        <v>174</v>
      </c>
      <c r="L165" s="62"/>
      <c r="M165" s="212" t="s">
        <v>21</v>
      </c>
      <c r="N165" s="213" t="s">
        <v>42</v>
      </c>
      <c r="O165" s="43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AR165" s="25" t="s">
        <v>175</v>
      </c>
      <c r="AT165" s="25" t="s">
        <v>170</v>
      </c>
      <c r="AU165" s="25" t="s">
        <v>80</v>
      </c>
      <c r="AY165" s="25" t="s">
        <v>168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25" t="s">
        <v>78</v>
      </c>
      <c r="BK165" s="216">
        <f>ROUND(I165*H165,2)</f>
        <v>0</v>
      </c>
      <c r="BL165" s="25" t="s">
        <v>175</v>
      </c>
      <c r="BM165" s="25" t="s">
        <v>240</v>
      </c>
    </row>
    <row r="166" spans="2:65" s="13" customFormat="1" ht="13.5">
      <c r="B166" s="229"/>
      <c r="C166" s="230"/>
      <c r="D166" s="242" t="s">
        <v>177</v>
      </c>
      <c r="E166" s="230"/>
      <c r="F166" s="253" t="s">
        <v>241</v>
      </c>
      <c r="G166" s="230"/>
      <c r="H166" s="254">
        <v>307.45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177</v>
      </c>
      <c r="AU166" s="239" t="s">
        <v>80</v>
      </c>
      <c r="AV166" s="13" t="s">
        <v>80</v>
      </c>
      <c r="AW166" s="13" t="s">
        <v>6</v>
      </c>
      <c r="AX166" s="13" t="s">
        <v>78</v>
      </c>
      <c r="AY166" s="239" t="s">
        <v>168</v>
      </c>
    </row>
    <row r="167" spans="2:65" s="1" customFormat="1" ht="22.5" customHeight="1">
      <c r="B167" s="42"/>
      <c r="C167" s="205" t="s">
        <v>242</v>
      </c>
      <c r="D167" s="205" t="s">
        <v>170</v>
      </c>
      <c r="E167" s="206" t="s">
        <v>243</v>
      </c>
      <c r="F167" s="207" t="s">
        <v>244</v>
      </c>
      <c r="G167" s="208" t="s">
        <v>245</v>
      </c>
      <c r="H167" s="209">
        <v>52.267000000000003</v>
      </c>
      <c r="I167" s="210"/>
      <c r="J167" s="211">
        <f>ROUND(I167*H167,2)</f>
        <v>0</v>
      </c>
      <c r="K167" s="207" t="s">
        <v>174</v>
      </c>
      <c r="L167" s="62"/>
      <c r="M167" s="212" t="s">
        <v>21</v>
      </c>
      <c r="N167" s="213" t="s">
        <v>42</v>
      </c>
      <c r="O167" s="43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AR167" s="25" t="s">
        <v>175</v>
      </c>
      <c r="AT167" s="25" t="s">
        <v>170</v>
      </c>
      <c r="AU167" s="25" t="s">
        <v>80</v>
      </c>
      <c r="AY167" s="25" t="s">
        <v>168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25" t="s">
        <v>78</v>
      </c>
      <c r="BK167" s="216">
        <f>ROUND(I167*H167,2)</f>
        <v>0</v>
      </c>
      <c r="BL167" s="25" t="s">
        <v>175</v>
      </c>
      <c r="BM167" s="25" t="s">
        <v>246</v>
      </c>
    </row>
    <row r="168" spans="2:65" s="13" customFormat="1" ht="13.5">
      <c r="B168" s="229"/>
      <c r="C168" s="230"/>
      <c r="D168" s="242" t="s">
        <v>177</v>
      </c>
      <c r="E168" s="252" t="s">
        <v>21</v>
      </c>
      <c r="F168" s="253" t="s">
        <v>247</v>
      </c>
      <c r="G168" s="230"/>
      <c r="H168" s="254">
        <v>52.267000000000003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177</v>
      </c>
      <c r="AU168" s="239" t="s">
        <v>80</v>
      </c>
      <c r="AV168" s="13" t="s">
        <v>80</v>
      </c>
      <c r="AW168" s="13" t="s">
        <v>35</v>
      </c>
      <c r="AX168" s="13" t="s">
        <v>78</v>
      </c>
      <c r="AY168" s="239" t="s">
        <v>168</v>
      </c>
    </row>
    <row r="169" spans="2:65" s="1" customFormat="1" ht="22.5" customHeight="1">
      <c r="B169" s="42"/>
      <c r="C169" s="205" t="s">
        <v>248</v>
      </c>
      <c r="D169" s="205" t="s">
        <v>170</v>
      </c>
      <c r="E169" s="206" t="s">
        <v>249</v>
      </c>
      <c r="F169" s="207" t="s">
        <v>250</v>
      </c>
      <c r="G169" s="208" t="s">
        <v>208</v>
      </c>
      <c r="H169" s="209">
        <v>7.3780000000000001</v>
      </c>
      <c r="I169" s="210"/>
      <c r="J169" s="211">
        <f>ROUND(I169*H169,2)</f>
        <v>0</v>
      </c>
      <c r="K169" s="207" t="s">
        <v>174</v>
      </c>
      <c r="L169" s="62"/>
      <c r="M169" s="212" t="s">
        <v>21</v>
      </c>
      <c r="N169" s="213" t="s">
        <v>42</v>
      </c>
      <c r="O169" s="43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AR169" s="25" t="s">
        <v>175</v>
      </c>
      <c r="AT169" s="25" t="s">
        <v>170</v>
      </c>
      <c r="AU169" s="25" t="s">
        <v>80</v>
      </c>
      <c r="AY169" s="25" t="s">
        <v>168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25" t="s">
        <v>78</v>
      </c>
      <c r="BK169" s="216">
        <f>ROUND(I169*H169,2)</f>
        <v>0</v>
      </c>
      <c r="BL169" s="25" t="s">
        <v>175</v>
      </c>
      <c r="BM169" s="25" t="s">
        <v>251</v>
      </c>
    </row>
    <row r="170" spans="2:65" s="12" customFormat="1" ht="13.5">
      <c r="B170" s="217"/>
      <c r="C170" s="218"/>
      <c r="D170" s="219" t="s">
        <v>177</v>
      </c>
      <c r="E170" s="220" t="s">
        <v>21</v>
      </c>
      <c r="F170" s="221" t="s">
        <v>214</v>
      </c>
      <c r="G170" s="218"/>
      <c r="H170" s="222" t="s">
        <v>21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177</v>
      </c>
      <c r="AU170" s="228" t="s">
        <v>80</v>
      </c>
      <c r="AV170" s="12" t="s">
        <v>78</v>
      </c>
      <c r="AW170" s="12" t="s">
        <v>35</v>
      </c>
      <c r="AX170" s="12" t="s">
        <v>71</v>
      </c>
      <c r="AY170" s="228" t="s">
        <v>168</v>
      </c>
    </row>
    <row r="171" spans="2:65" s="13" customFormat="1" ht="13.5">
      <c r="B171" s="229"/>
      <c r="C171" s="230"/>
      <c r="D171" s="219" t="s">
        <v>177</v>
      </c>
      <c r="E171" s="231" t="s">
        <v>21</v>
      </c>
      <c r="F171" s="232" t="s">
        <v>215</v>
      </c>
      <c r="G171" s="230"/>
      <c r="H171" s="233">
        <v>0.48799999999999999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AT171" s="239" t="s">
        <v>177</v>
      </c>
      <c r="AU171" s="239" t="s">
        <v>80</v>
      </c>
      <c r="AV171" s="13" t="s">
        <v>80</v>
      </c>
      <c r="AW171" s="13" t="s">
        <v>35</v>
      </c>
      <c r="AX171" s="13" t="s">
        <v>71</v>
      </c>
      <c r="AY171" s="239" t="s">
        <v>168</v>
      </c>
    </row>
    <row r="172" spans="2:65" s="13" customFormat="1" ht="13.5">
      <c r="B172" s="229"/>
      <c r="C172" s="230"/>
      <c r="D172" s="219" t="s">
        <v>177</v>
      </c>
      <c r="E172" s="231" t="s">
        <v>21</v>
      </c>
      <c r="F172" s="232" t="s">
        <v>216</v>
      </c>
      <c r="G172" s="230"/>
      <c r="H172" s="233">
        <v>1.5389999999999999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AT172" s="239" t="s">
        <v>177</v>
      </c>
      <c r="AU172" s="239" t="s">
        <v>80</v>
      </c>
      <c r="AV172" s="13" t="s">
        <v>80</v>
      </c>
      <c r="AW172" s="13" t="s">
        <v>35</v>
      </c>
      <c r="AX172" s="13" t="s">
        <v>71</v>
      </c>
      <c r="AY172" s="239" t="s">
        <v>168</v>
      </c>
    </row>
    <row r="173" spans="2:65" s="13" customFormat="1" ht="13.5">
      <c r="B173" s="229"/>
      <c r="C173" s="230"/>
      <c r="D173" s="219" t="s">
        <v>177</v>
      </c>
      <c r="E173" s="231" t="s">
        <v>21</v>
      </c>
      <c r="F173" s="232" t="s">
        <v>217</v>
      </c>
      <c r="G173" s="230"/>
      <c r="H173" s="233">
        <v>0.58299999999999996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AT173" s="239" t="s">
        <v>177</v>
      </c>
      <c r="AU173" s="239" t="s">
        <v>80</v>
      </c>
      <c r="AV173" s="13" t="s">
        <v>80</v>
      </c>
      <c r="AW173" s="13" t="s">
        <v>35</v>
      </c>
      <c r="AX173" s="13" t="s">
        <v>71</v>
      </c>
      <c r="AY173" s="239" t="s">
        <v>168</v>
      </c>
    </row>
    <row r="174" spans="2:65" s="13" customFormat="1" ht="13.5">
      <c r="B174" s="229"/>
      <c r="C174" s="230"/>
      <c r="D174" s="219" t="s">
        <v>177</v>
      </c>
      <c r="E174" s="231" t="s">
        <v>21</v>
      </c>
      <c r="F174" s="232" t="s">
        <v>218</v>
      </c>
      <c r="G174" s="230"/>
      <c r="H174" s="233">
        <v>0.28199999999999997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AT174" s="239" t="s">
        <v>177</v>
      </c>
      <c r="AU174" s="239" t="s">
        <v>80</v>
      </c>
      <c r="AV174" s="13" t="s">
        <v>80</v>
      </c>
      <c r="AW174" s="13" t="s">
        <v>35</v>
      </c>
      <c r="AX174" s="13" t="s">
        <v>71</v>
      </c>
      <c r="AY174" s="239" t="s">
        <v>168</v>
      </c>
    </row>
    <row r="175" spans="2:65" s="13" customFormat="1" ht="13.5">
      <c r="B175" s="229"/>
      <c r="C175" s="230"/>
      <c r="D175" s="219" t="s">
        <v>177</v>
      </c>
      <c r="E175" s="231" t="s">
        <v>21</v>
      </c>
      <c r="F175" s="232" t="s">
        <v>219</v>
      </c>
      <c r="G175" s="230"/>
      <c r="H175" s="233">
        <v>0.219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AT175" s="239" t="s">
        <v>177</v>
      </c>
      <c r="AU175" s="239" t="s">
        <v>80</v>
      </c>
      <c r="AV175" s="13" t="s">
        <v>80</v>
      </c>
      <c r="AW175" s="13" t="s">
        <v>35</v>
      </c>
      <c r="AX175" s="13" t="s">
        <v>71</v>
      </c>
      <c r="AY175" s="239" t="s">
        <v>168</v>
      </c>
    </row>
    <row r="176" spans="2:65" s="13" customFormat="1" ht="13.5">
      <c r="B176" s="229"/>
      <c r="C176" s="230"/>
      <c r="D176" s="219" t="s">
        <v>177</v>
      </c>
      <c r="E176" s="231" t="s">
        <v>21</v>
      </c>
      <c r="F176" s="232" t="s">
        <v>220</v>
      </c>
      <c r="G176" s="230"/>
      <c r="H176" s="233">
        <v>0.71399999999999997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AT176" s="239" t="s">
        <v>177</v>
      </c>
      <c r="AU176" s="239" t="s">
        <v>80</v>
      </c>
      <c r="AV176" s="13" t="s">
        <v>80</v>
      </c>
      <c r="AW176" s="13" t="s">
        <v>35</v>
      </c>
      <c r="AX176" s="13" t="s">
        <v>71</v>
      </c>
      <c r="AY176" s="239" t="s">
        <v>168</v>
      </c>
    </row>
    <row r="177" spans="2:65" s="13" customFormat="1" ht="13.5">
      <c r="B177" s="229"/>
      <c r="C177" s="230"/>
      <c r="D177" s="219" t="s">
        <v>177</v>
      </c>
      <c r="E177" s="231" t="s">
        <v>21</v>
      </c>
      <c r="F177" s="232" t="s">
        <v>221</v>
      </c>
      <c r="G177" s="230"/>
      <c r="H177" s="233">
        <v>0.88700000000000001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177</v>
      </c>
      <c r="AU177" s="239" t="s">
        <v>80</v>
      </c>
      <c r="AV177" s="13" t="s">
        <v>80</v>
      </c>
      <c r="AW177" s="13" t="s">
        <v>35</v>
      </c>
      <c r="AX177" s="13" t="s">
        <v>71</v>
      </c>
      <c r="AY177" s="239" t="s">
        <v>168</v>
      </c>
    </row>
    <row r="178" spans="2:65" s="13" customFormat="1" ht="13.5">
      <c r="B178" s="229"/>
      <c r="C178" s="230"/>
      <c r="D178" s="219" t="s">
        <v>177</v>
      </c>
      <c r="E178" s="231" t="s">
        <v>21</v>
      </c>
      <c r="F178" s="232" t="s">
        <v>222</v>
      </c>
      <c r="G178" s="230"/>
      <c r="H178" s="233">
        <v>0.127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AT178" s="239" t="s">
        <v>177</v>
      </c>
      <c r="AU178" s="239" t="s">
        <v>80</v>
      </c>
      <c r="AV178" s="13" t="s">
        <v>80</v>
      </c>
      <c r="AW178" s="13" t="s">
        <v>35</v>
      </c>
      <c r="AX178" s="13" t="s">
        <v>71</v>
      </c>
      <c r="AY178" s="239" t="s">
        <v>168</v>
      </c>
    </row>
    <row r="179" spans="2:65" s="13" customFormat="1" ht="13.5">
      <c r="B179" s="229"/>
      <c r="C179" s="230"/>
      <c r="D179" s="219" t="s">
        <v>177</v>
      </c>
      <c r="E179" s="231" t="s">
        <v>21</v>
      </c>
      <c r="F179" s="232" t="s">
        <v>223</v>
      </c>
      <c r="G179" s="230"/>
      <c r="H179" s="233">
        <v>0.17499999999999999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AT179" s="239" t="s">
        <v>177</v>
      </c>
      <c r="AU179" s="239" t="s">
        <v>80</v>
      </c>
      <c r="AV179" s="13" t="s">
        <v>80</v>
      </c>
      <c r="AW179" s="13" t="s">
        <v>35</v>
      </c>
      <c r="AX179" s="13" t="s">
        <v>71</v>
      </c>
      <c r="AY179" s="239" t="s">
        <v>168</v>
      </c>
    </row>
    <row r="180" spans="2:65" s="13" customFormat="1" ht="13.5">
      <c r="B180" s="229"/>
      <c r="C180" s="230"/>
      <c r="D180" s="219" t="s">
        <v>177</v>
      </c>
      <c r="E180" s="231" t="s">
        <v>21</v>
      </c>
      <c r="F180" s="232" t="s">
        <v>224</v>
      </c>
      <c r="G180" s="230"/>
      <c r="H180" s="233">
        <v>0.21099999999999999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AT180" s="239" t="s">
        <v>177</v>
      </c>
      <c r="AU180" s="239" t="s">
        <v>80</v>
      </c>
      <c r="AV180" s="13" t="s">
        <v>80</v>
      </c>
      <c r="AW180" s="13" t="s">
        <v>35</v>
      </c>
      <c r="AX180" s="13" t="s">
        <v>71</v>
      </c>
      <c r="AY180" s="239" t="s">
        <v>168</v>
      </c>
    </row>
    <row r="181" spans="2:65" s="13" customFormat="1" ht="13.5">
      <c r="B181" s="229"/>
      <c r="C181" s="230"/>
      <c r="D181" s="219" t="s">
        <v>177</v>
      </c>
      <c r="E181" s="231" t="s">
        <v>21</v>
      </c>
      <c r="F181" s="232" t="s">
        <v>225</v>
      </c>
      <c r="G181" s="230"/>
      <c r="H181" s="233">
        <v>0.307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AT181" s="239" t="s">
        <v>177</v>
      </c>
      <c r="AU181" s="239" t="s">
        <v>80</v>
      </c>
      <c r="AV181" s="13" t="s">
        <v>80</v>
      </c>
      <c r="AW181" s="13" t="s">
        <v>35</v>
      </c>
      <c r="AX181" s="13" t="s">
        <v>71</v>
      </c>
      <c r="AY181" s="239" t="s">
        <v>168</v>
      </c>
    </row>
    <row r="182" spans="2:65" s="13" customFormat="1" ht="13.5">
      <c r="B182" s="229"/>
      <c r="C182" s="230"/>
      <c r="D182" s="219" t="s">
        <v>177</v>
      </c>
      <c r="E182" s="231" t="s">
        <v>21</v>
      </c>
      <c r="F182" s="232" t="s">
        <v>226</v>
      </c>
      <c r="G182" s="230"/>
      <c r="H182" s="233">
        <v>0.35599999999999998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AT182" s="239" t="s">
        <v>177</v>
      </c>
      <c r="AU182" s="239" t="s">
        <v>80</v>
      </c>
      <c r="AV182" s="13" t="s">
        <v>80</v>
      </c>
      <c r="AW182" s="13" t="s">
        <v>35</v>
      </c>
      <c r="AX182" s="13" t="s">
        <v>71</v>
      </c>
      <c r="AY182" s="239" t="s">
        <v>168</v>
      </c>
    </row>
    <row r="183" spans="2:65" s="13" customFormat="1" ht="13.5">
      <c r="B183" s="229"/>
      <c r="C183" s="230"/>
      <c r="D183" s="219" t="s">
        <v>177</v>
      </c>
      <c r="E183" s="231" t="s">
        <v>21</v>
      </c>
      <c r="F183" s="232" t="s">
        <v>227</v>
      </c>
      <c r="G183" s="230"/>
      <c r="H183" s="233">
        <v>1.49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AT183" s="239" t="s">
        <v>177</v>
      </c>
      <c r="AU183" s="239" t="s">
        <v>80</v>
      </c>
      <c r="AV183" s="13" t="s">
        <v>80</v>
      </c>
      <c r="AW183" s="13" t="s">
        <v>35</v>
      </c>
      <c r="AX183" s="13" t="s">
        <v>71</v>
      </c>
      <c r="AY183" s="239" t="s">
        <v>168</v>
      </c>
    </row>
    <row r="184" spans="2:65" s="14" customFormat="1" ht="13.5">
      <c r="B184" s="240"/>
      <c r="C184" s="241"/>
      <c r="D184" s="242" t="s">
        <v>177</v>
      </c>
      <c r="E184" s="243" t="s">
        <v>21</v>
      </c>
      <c r="F184" s="244" t="s">
        <v>184</v>
      </c>
      <c r="G184" s="241"/>
      <c r="H184" s="245">
        <v>7.3780000000000001</v>
      </c>
      <c r="I184" s="246"/>
      <c r="J184" s="241"/>
      <c r="K184" s="241"/>
      <c r="L184" s="247"/>
      <c r="M184" s="248"/>
      <c r="N184" s="249"/>
      <c r="O184" s="249"/>
      <c r="P184" s="249"/>
      <c r="Q184" s="249"/>
      <c r="R184" s="249"/>
      <c r="S184" s="249"/>
      <c r="T184" s="250"/>
      <c r="AT184" s="251" t="s">
        <v>177</v>
      </c>
      <c r="AU184" s="251" t="s">
        <v>80</v>
      </c>
      <c r="AV184" s="14" t="s">
        <v>175</v>
      </c>
      <c r="AW184" s="14" t="s">
        <v>35</v>
      </c>
      <c r="AX184" s="14" t="s">
        <v>78</v>
      </c>
      <c r="AY184" s="251" t="s">
        <v>168</v>
      </c>
    </row>
    <row r="185" spans="2:65" s="1" customFormat="1" ht="22.5" customHeight="1">
      <c r="B185" s="42"/>
      <c r="C185" s="255" t="s">
        <v>252</v>
      </c>
      <c r="D185" s="255" t="s">
        <v>253</v>
      </c>
      <c r="E185" s="256" t="s">
        <v>254</v>
      </c>
      <c r="F185" s="257" t="s">
        <v>255</v>
      </c>
      <c r="G185" s="258" t="s">
        <v>245</v>
      </c>
      <c r="H185" s="259">
        <v>14.756</v>
      </c>
      <c r="I185" s="260"/>
      <c r="J185" s="261">
        <f>ROUND(I185*H185,2)</f>
        <v>0</v>
      </c>
      <c r="K185" s="257" t="s">
        <v>174</v>
      </c>
      <c r="L185" s="262"/>
      <c r="M185" s="263" t="s">
        <v>21</v>
      </c>
      <c r="N185" s="264" t="s">
        <v>42</v>
      </c>
      <c r="O185" s="43"/>
      <c r="P185" s="214">
        <f>O185*H185</f>
        <v>0</v>
      </c>
      <c r="Q185" s="214">
        <v>1</v>
      </c>
      <c r="R185" s="214">
        <f>Q185*H185</f>
        <v>14.756</v>
      </c>
      <c r="S185" s="214">
        <v>0</v>
      </c>
      <c r="T185" s="215">
        <f>S185*H185</f>
        <v>0</v>
      </c>
      <c r="AR185" s="25" t="s">
        <v>237</v>
      </c>
      <c r="AT185" s="25" t="s">
        <v>253</v>
      </c>
      <c r="AU185" s="25" t="s">
        <v>80</v>
      </c>
      <c r="AY185" s="25" t="s">
        <v>168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25" t="s">
        <v>78</v>
      </c>
      <c r="BK185" s="216">
        <f>ROUND(I185*H185,2)</f>
        <v>0</v>
      </c>
      <c r="BL185" s="25" t="s">
        <v>175</v>
      </c>
      <c r="BM185" s="25" t="s">
        <v>256</v>
      </c>
    </row>
    <row r="186" spans="2:65" s="13" customFormat="1" ht="13.5">
      <c r="B186" s="229"/>
      <c r="C186" s="230"/>
      <c r="D186" s="242" t="s">
        <v>177</v>
      </c>
      <c r="E186" s="252" t="s">
        <v>21</v>
      </c>
      <c r="F186" s="253" t="s">
        <v>257</v>
      </c>
      <c r="G186" s="230"/>
      <c r="H186" s="254">
        <v>14.756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AT186" s="239" t="s">
        <v>177</v>
      </c>
      <c r="AU186" s="239" t="s">
        <v>80</v>
      </c>
      <c r="AV186" s="13" t="s">
        <v>80</v>
      </c>
      <c r="AW186" s="13" t="s">
        <v>35</v>
      </c>
      <c r="AX186" s="13" t="s">
        <v>78</v>
      </c>
      <c r="AY186" s="239" t="s">
        <v>168</v>
      </c>
    </row>
    <row r="187" spans="2:65" s="1" customFormat="1" ht="22.5" customHeight="1">
      <c r="B187" s="42"/>
      <c r="C187" s="205" t="s">
        <v>258</v>
      </c>
      <c r="D187" s="205" t="s">
        <v>170</v>
      </c>
      <c r="E187" s="206" t="s">
        <v>259</v>
      </c>
      <c r="F187" s="207" t="s">
        <v>260</v>
      </c>
      <c r="G187" s="208" t="s">
        <v>173</v>
      </c>
      <c r="H187" s="209">
        <v>105.541</v>
      </c>
      <c r="I187" s="210"/>
      <c r="J187" s="211">
        <f>ROUND(I187*H187,2)</f>
        <v>0</v>
      </c>
      <c r="K187" s="207" t="s">
        <v>174</v>
      </c>
      <c r="L187" s="62"/>
      <c r="M187" s="212" t="s">
        <v>21</v>
      </c>
      <c r="N187" s="213" t="s">
        <v>42</v>
      </c>
      <c r="O187" s="43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AR187" s="25" t="s">
        <v>175</v>
      </c>
      <c r="AT187" s="25" t="s">
        <v>170</v>
      </c>
      <c r="AU187" s="25" t="s">
        <v>80</v>
      </c>
      <c r="AY187" s="25" t="s">
        <v>168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25" t="s">
        <v>78</v>
      </c>
      <c r="BK187" s="216">
        <f>ROUND(I187*H187,2)</f>
        <v>0</v>
      </c>
      <c r="BL187" s="25" t="s">
        <v>175</v>
      </c>
      <c r="BM187" s="25" t="s">
        <v>261</v>
      </c>
    </row>
    <row r="188" spans="2:65" s="12" customFormat="1" ht="13.5">
      <c r="B188" s="217"/>
      <c r="C188" s="218"/>
      <c r="D188" s="219" t="s">
        <v>177</v>
      </c>
      <c r="E188" s="220" t="s">
        <v>21</v>
      </c>
      <c r="F188" s="221" t="s">
        <v>262</v>
      </c>
      <c r="G188" s="218"/>
      <c r="H188" s="222" t="s">
        <v>21</v>
      </c>
      <c r="I188" s="223"/>
      <c r="J188" s="218"/>
      <c r="K188" s="218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177</v>
      </c>
      <c r="AU188" s="228" t="s">
        <v>80</v>
      </c>
      <c r="AV188" s="12" t="s">
        <v>78</v>
      </c>
      <c r="AW188" s="12" t="s">
        <v>35</v>
      </c>
      <c r="AX188" s="12" t="s">
        <v>71</v>
      </c>
      <c r="AY188" s="228" t="s">
        <v>168</v>
      </c>
    </row>
    <row r="189" spans="2:65" s="13" customFormat="1" ht="13.5">
      <c r="B189" s="229"/>
      <c r="C189" s="230"/>
      <c r="D189" s="219" t="s">
        <v>177</v>
      </c>
      <c r="E189" s="231" t="s">
        <v>21</v>
      </c>
      <c r="F189" s="232" t="s">
        <v>263</v>
      </c>
      <c r="G189" s="230"/>
      <c r="H189" s="233">
        <v>81.212999999999994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AT189" s="239" t="s">
        <v>177</v>
      </c>
      <c r="AU189" s="239" t="s">
        <v>80</v>
      </c>
      <c r="AV189" s="13" t="s">
        <v>80</v>
      </c>
      <c r="AW189" s="13" t="s">
        <v>35</v>
      </c>
      <c r="AX189" s="13" t="s">
        <v>71</v>
      </c>
      <c r="AY189" s="239" t="s">
        <v>168</v>
      </c>
    </row>
    <row r="190" spans="2:65" s="12" customFormat="1" ht="13.5">
      <c r="B190" s="217"/>
      <c r="C190" s="218"/>
      <c r="D190" s="219" t="s">
        <v>177</v>
      </c>
      <c r="E190" s="220" t="s">
        <v>21</v>
      </c>
      <c r="F190" s="221" t="s">
        <v>264</v>
      </c>
      <c r="G190" s="218"/>
      <c r="H190" s="222" t="s">
        <v>21</v>
      </c>
      <c r="I190" s="223"/>
      <c r="J190" s="218"/>
      <c r="K190" s="218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177</v>
      </c>
      <c r="AU190" s="228" t="s">
        <v>80</v>
      </c>
      <c r="AV190" s="12" t="s">
        <v>78</v>
      </c>
      <c r="AW190" s="12" t="s">
        <v>35</v>
      </c>
      <c r="AX190" s="12" t="s">
        <v>71</v>
      </c>
      <c r="AY190" s="228" t="s">
        <v>168</v>
      </c>
    </row>
    <row r="191" spans="2:65" s="13" customFormat="1" ht="13.5">
      <c r="B191" s="229"/>
      <c r="C191" s="230"/>
      <c r="D191" s="219" t="s">
        <v>177</v>
      </c>
      <c r="E191" s="231" t="s">
        <v>21</v>
      </c>
      <c r="F191" s="232" t="s">
        <v>265</v>
      </c>
      <c r="G191" s="230"/>
      <c r="H191" s="233">
        <v>4.7750000000000004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AT191" s="239" t="s">
        <v>177</v>
      </c>
      <c r="AU191" s="239" t="s">
        <v>80</v>
      </c>
      <c r="AV191" s="13" t="s">
        <v>80</v>
      </c>
      <c r="AW191" s="13" t="s">
        <v>35</v>
      </c>
      <c r="AX191" s="13" t="s">
        <v>71</v>
      </c>
      <c r="AY191" s="239" t="s">
        <v>168</v>
      </c>
    </row>
    <row r="192" spans="2:65" s="13" customFormat="1" ht="13.5">
      <c r="B192" s="229"/>
      <c r="C192" s="230"/>
      <c r="D192" s="219" t="s">
        <v>177</v>
      </c>
      <c r="E192" s="231" t="s">
        <v>21</v>
      </c>
      <c r="F192" s="232" t="s">
        <v>266</v>
      </c>
      <c r="G192" s="230"/>
      <c r="H192" s="233">
        <v>4.0430000000000001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AT192" s="239" t="s">
        <v>177</v>
      </c>
      <c r="AU192" s="239" t="s">
        <v>80</v>
      </c>
      <c r="AV192" s="13" t="s">
        <v>80</v>
      </c>
      <c r="AW192" s="13" t="s">
        <v>35</v>
      </c>
      <c r="AX192" s="13" t="s">
        <v>71</v>
      </c>
      <c r="AY192" s="239" t="s">
        <v>168</v>
      </c>
    </row>
    <row r="193" spans="2:65" s="12" customFormat="1" ht="13.5">
      <c r="B193" s="217"/>
      <c r="C193" s="218"/>
      <c r="D193" s="219" t="s">
        <v>177</v>
      </c>
      <c r="E193" s="220" t="s">
        <v>21</v>
      </c>
      <c r="F193" s="221" t="s">
        <v>267</v>
      </c>
      <c r="G193" s="218"/>
      <c r="H193" s="222" t="s">
        <v>21</v>
      </c>
      <c r="I193" s="223"/>
      <c r="J193" s="218"/>
      <c r="K193" s="218"/>
      <c r="L193" s="224"/>
      <c r="M193" s="225"/>
      <c r="N193" s="226"/>
      <c r="O193" s="226"/>
      <c r="P193" s="226"/>
      <c r="Q193" s="226"/>
      <c r="R193" s="226"/>
      <c r="S193" s="226"/>
      <c r="T193" s="227"/>
      <c r="AT193" s="228" t="s">
        <v>177</v>
      </c>
      <c r="AU193" s="228" t="s">
        <v>80</v>
      </c>
      <c r="AV193" s="12" t="s">
        <v>78</v>
      </c>
      <c r="AW193" s="12" t="s">
        <v>35</v>
      </c>
      <c r="AX193" s="12" t="s">
        <v>71</v>
      </c>
      <c r="AY193" s="228" t="s">
        <v>168</v>
      </c>
    </row>
    <row r="194" spans="2:65" s="13" customFormat="1" ht="13.5">
      <c r="B194" s="229"/>
      <c r="C194" s="230"/>
      <c r="D194" s="219" t="s">
        <v>177</v>
      </c>
      <c r="E194" s="231" t="s">
        <v>21</v>
      </c>
      <c r="F194" s="232" t="s">
        <v>183</v>
      </c>
      <c r="G194" s="230"/>
      <c r="H194" s="233">
        <v>15.51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AT194" s="239" t="s">
        <v>177</v>
      </c>
      <c r="AU194" s="239" t="s">
        <v>80</v>
      </c>
      <c r="AV194" s="13" t="s">
        <v>80</v>
      </c>
      <c r="AW194" s="13" t="s">
        <v>35</v>
      </c>
      <c r="AX194" s="13" t="s">
        <v>71</v>
      </c>
      <c r="AY194" s="239" t="s">
        <v>168</v>
      </c>
    </row>
    <row r="195" spans="2:65" s="14" customFormat="1" ht="13.5">
      <c r="B195" s="240"/>
      <c r="C195" s="241"/>
      <c r="D195" s="219" t="s">
        <v>177</v>
      </c>
      <c r="E195" s="265" t="s">
        <v>21</v>
      </c>
      <c r="F195" s="266" t="s">
        <v>184</v>
      </c>
      <c r="G195" s="241"/>
      <c r="H195" s="267">
        <v>105.541</v>
      </c>
      <c r="I195" s="246"/>
      <c r="J195" s="241"/>
      <c r="K195" s="241"/>
      <c r="L195" s="247"/>
      <c r="M195" s="248"/>
      <c r="N195" s="249"/>
      <c r="O195" s="249"/>
      <c r="P195" s="249"/>
      <c r="Q195" s="249"/>
      <c r="R195" s="249"/>
      <c r="S195" s="249"/>
      <c r="T195" s="250"/>
      <c r="AT195" s="251" t="s">
        <v>177</v>
      </c>
      <c r="AU195" s="251" t="s">
        <v>80</v>
      </c>
      <c r="AV195" s="14" t="s">
        <v>175</v>
      </c>
      <c r="AW195" s="14" t="s">
        <v>35</v>
      </c>
      <c r="AX195" s="14" t="s">
        <v>78</v>
      </c>
      <c r="AY195" s="251" t="s">
        <v>168</v>
      </c>
    </row>
    <row r="196" spans="2:65" s="11" customFormat="1" ht="29.85" customHeight="1">
      <c r="B196" s="188"/>
      <c r="C196" s="189"/>
      <c r="D196" s="202" t="s">
        <v>70</v>
      </c>
      <c r="E196" s="203" t="s">
        <v>190</v>
      </c>
      <c r="F196" s="203" t="s">
        <v>268</v>
      </c>
      <c r="G196" s="189"/>
      <c r="H196" s="189"/>
      <c r="I196" s="192"/>
      <c r="J196" s="204">
        <f>BK196</f>
        <v>0</v>
      </c>
      <c r="K196" s="189"/>
      <c r="L196" s="194"/>
      <c r="M196" s="195"/>
      <c r="N196" s="196"/>
      <c r="O196" s="196"/>
      <c r="P196" s="197">
        <f>SUM(P197:P214)</f>
        <v>0</v>
      </c>
      <c r="Q196" s="196"/>
      <c r="R196" s="197">
        <f>SUM(R197:R214)</f>
        <v>17.014552199999997</v>
      </c>
      <c r="S196" s="196"/>
      <c r="T196" s="198">
        <f>SUM(T197:T214)</f>
        <v>0</v>
      </c>
      <c r="AR196" s="199" t="s">
        <v>78</v>
      </c>
      <c r="AT196" s="200" t="s">
        <v>70</v>
      </c>
      <c r="AU196" s="200" t="s">
        <v>78</v>
      </c>
      <c r="AY196" s="199" t="s">
        <v>168</v>
      </c>
      <c r="BK196" s="201">
        <f>SUM(BK197:BK214)</f>
        <v>0</v>
      </c>
    </row>
    <row r="197" spans="2:65" s="1" customFormat="1" ht="31.5" customHeight="1">
      <c r="B197" s="42"/>
      <c r="C197" s="205" t="s">
        <v>269</v>
      </c>
      <c r="D197" s="205" t="s">
        <v>170</v>
      </c>
      <c r="E197" s="206" t="s">
        <v>270</v>
      </c>
      <c r="F197" s="207" t="s">
        <v>271</v>
      </c>
      <c r="G197" s="208" t="s">
        <v>272</v>
      </c>
      <c r="H197" s="209">
        <v>14</v>
      </c>
      <c r="I197" s="210"/>
      <c r="J197" s="211">
        <f>ROUND(I197*H197,2)</f>
        <v>0</v>
      </c>
      <c r="K197" s="207" t="s">
        <v>174</v>
      </c>
      <c r="L197" s="62"/>
      <c r="M197" s="212" t="s">
        <v>21</v>
      </c>
      <c r="N197" s="213" t="s">
        <v>42</v>
      </c>
      <c r="O197" s="43"/>
      <c r="P197" s="214">
        <f>O197*H197</f>
        <v>0</v>
      </c>
      <c r="Q197" s="214">
        <v>7.3669999999999999E-2</v>
      </c>
      <c r="R197" s="214">
        <f>Q197*H197</f>
        <v>1.03138</v>
      </c>
      <c r="S197" s="214">
        <v>0</v>
      </c>
      <c r="T197" s="215">
        <f>S197*H197</f>
        <v>0</v>
      </c>
      <c r="AR197" s="25" t="s">
        <v>175</v>
      </c>
      <c r="AT197" s="25" t="s">
        <v>170</v>
      </c>
      <c r="AU197" s="25" t="s">
        <v>80</v>
      </c>
      <c r="AY197" s="25" t="s">
        <v>168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25" t="s">
        <v>78</v>
      </c>
      <c r="BK197" s="216">
        <f>ROUND(I197*H197,2)</f>
        <v>0</v>
      </c>
      <c r="BL197" s="25" t="s">
        <v>175</v>
      </c>
      <c r="BM197" s="25" t="s">
        <v>273</v>
      </c>
    </row>
    <row r="198" spans="2:65" s="12" customFormat="1" ht="13.5">
      <c r="B198" s="217"/>
      <c r="C198" s="218"/>
      <c r="D198" s="219" t="s">
        <v>177</v>
      </c>
      <c r="E198" s="220" t="s">
        <v>21</v>
      </c>
      <c r="F198" s="221" t="s">
        <v>274</v>
      </c>
      <c r="G198" s="218"/>
      <c r="H198" s="222" t="s">
        <v>21</v>
      </c>
      <c r="I198" s="223"/>
      <c r="J198" s="218"/>
      <c r="K198" s="218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177</v>
      </c>
      <c r="AU198" s="228" t="s">
        <v>80</v>
      </c>
      <c r="AV198" s="12" t="s">
        <v>78</v>
      </c>
      <c r="AW198" s="12" t="s">
        <v>35</v>
      </c>
      <c r="AX198" s="12" t="s">
        <v>71</v>
      </c>
      <c r="AY198" s="228" t="s">
        <v>168</v>
      </c>
    </row>
    <row r="199" spans="2:65" s="13" customFormat="1" ht="13.5">
      <c r="B199" s="229"/>
      <c r="C199" s="230"/>
      <c r="D199" s="242" t="s">
        <v>177</v>
      </c>
      <c r="E199" s="252" t="s">
        <v>21</v>
      </c>
      <c r="F199" s="253" t="s">
        <v>275</v>
      </c>
      <c r="G199" s="230"/>
      <c r="H199" s="254">
        <v>14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AT199" s="239" t="s">
        <v>177</v>
      </c>
      <c r="AU199" s="239" t="s">
        <v>80</v>
      </c>
      <c r="AV199" s="13" t="s">
        <v>80</v>
      </c>
      <c r="AW199" s="13" t="s">
        <v>35</v>
      </c>
      <c r="AX199" s="13" t="s">
        <v>78</v>
      </c>
      <c r="AY199" s="239" t="s">
        <v>168</v>
      </c>
    </row>
    <row r="200" spans="2:65" s="1" customFormat="1" ht="31.5" customHeight="1">
      <c r="B200" s="42"/>
      <c r="C200" s="205" t="s">
        <v>275</v>
      </c>
      <c r="D200" s="205" t="s">
        <v>170</v>
      </c>
      <c r="E200" s="206" t="s">
        <v>276</v>
      </c>
      <c r="F200" s="207" t="s">
        <v>277</v>
      </c>
      <c r="G200" s="208" t="s">
        <v>272</v>
      </c>
      <c r="H200" s="209">
        <v>2</v>
      </c>
      <c r="I200" s="210"/>
      <c r="J200" s="211">
        <f>ROUND(I200*H200,2)</f>
        <v>0</v>
      </c>
      <c r="K200" s="207" t="s">
        <v>21</v>
      </c>
      <c r="L200" s="62"/>
      <c r="M200" s="212" t="s">
        <v>21</v>
      </c>
      <c r="N200" s="213" t="s">
        <v>42</v>
      </c>
      <c r="O200" s="43"/>
      <c r="P200" s="214">
        <f>O200*H200</f>
        <v>0</v>
      </c>
      <c r="Q200" s="214">
        <v>0.18142</v>
      </c>
      <c r="R200" s="214">
        <f>Q200*H200</f>
        <v>0.36284</v>
      </c>
      <c r="S200" s="214">
        <v>0</v>
      </c>
      <c r="T200" s="215">
        <f>S200*H200</f>
        <v>0</v>
      </c>
      <c r="AR200" s="25" t="s">
        <v>175</v>
      </c>
      <c r="AT200" s="25" t="s">
        <v>170</v>
      </c>
      <c r="AU200" s="25" t="s">
        <v>80</v>
      </c>
      <c r="AY200" s="25" t="s">
        <v>168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25" t="s">
        <v>78</v>
      </c>
      <c r="BK200" s="216">
        <f>ROUND(I200*H200,2)</f>
        <v>0</v>
      </c>
      <c r="BL200" s="25" t="s">
        <v>175</v>
      </c>
      <c r="BM200" s="25" t="s">
        <v>278</v>
      </c>
    </row>
    <row r="201" spans="2:65" s="12" customFormat="1" ht="13.5">
      <c r="B201" s="217"/>
      <c r="C201" s="218"/>
      <c r="D201" s="219" t="s">
        <v>177</v>
      </c>
      <c r="E201" s="220" t="s">
        <v>21</v>
      </c>
      <c r="F201" s="221" t="s">
        <v>279</v>
      </c>
      <c r="G201" s="218"/>
      <c r="H201" s="222" t="s">
        <v>21</v>
      </c>
      <c r="I201" s="223"/>
      <c r="J201" s="218"/>
      <c r="K201" s="218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177</v>
      </c>
      <c r="AU201" s="228" t="s">
        <v>80</v>
      </c>
      <c r="AV201" s="12" t="s">
        <v>78</v>
      </c>
      <c r="AW201" s="12" t="s">
        <v>35</v>
      </c>
      <c r="AX201" s="12" t="s">
        <v>71</v>
      </c>
      <c r="AY201" s="228" t="s">
        <v>168</v>
      </c>
    </row>
    <row r="202" spans="2:65" s="13" customFormat="1" ht="13.5">
      <c r="B202" s="229"/>
      <c r="C202" s="230"/>
      <c r="D202" s="242" t="s">
        <v>177</v>
      </c>
      <c r="E202" s="252" t="s">
        <v>21</v>
      </c>
      <c r="F202" s="253" t="s">
        <v>80</v>
      </c>
      <c r="G202" s="230"/>
      <c r="H202" s="254">
        <v>2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AT202" s="239" t="s">
        <v>177</v>
      </c>
      <c r="AU202" s="239" t="s">
        <v>80</v>
      </c>
      <c r="AV202" s="13" t="s">
        <v>80</v>
      </c>
      <c r="AW202" s="13" t="s">
        <v>35</v>
      </c>
      <c r="AX202" s="13" t="s">
        <v>78</v>
      </c>
      <c r="AY202" s="239" t="s">
        <v>168</v>
      </c>
    </row>
    <row r="203" spans="2:65" s="1" customFormat="1" ht="22.5" customHeight="1">
      <c r="B203" s="42"/>
      <c r="C203" s="205" t="s">
        <v>10</v>
      </c>
      <c r="D203" s="205" t="s">
        <v>170</v>
      </c>
      <c r="E203" s="206" t="s">
        <v>280</v>
      </c>
      <c r="F203" s="207" t="s">
        <v>281</v>
      </c>
      <c r="G203" s="208" t="s">
        <v>208</v>
      </c>
      <c r="H203" s="209">
        <v>4.5359999999999996</v>
      </c>
      <c r="I203" s="210"/>
      <c r="J203" s="211">
        <f>ROUND(I203*H203,2)</f>
        <v>0</v>
      </c>
      <c r="K203" s="207" t="s">
        <v>21</v>
      </c>
      <c r="L203" s="62"/>
      <c r="M203" s="212" t="s">
        <v>21</v>
      </c>
      <c r="N203" s="213" t="s">
        <v>42</v>
      </c>
      <c r="O203" s="43"/>
      <c r="P203" s="214">
        <f>O203*H203</f>
        <v>0</v>
      </c>
      <c r="Q203" s="214">
        <v>1.8774999999999999</v>
      </c>
      <c r="R203" s="214">
        <f>Q203*H203</f>
        <v>8.5163399999999996</v>
      </c>
      <c r="S203" s="214">
        <v>0</v>
      </c>
      <c r="T203" s="215">
        <f>S203*H203</f>
        <v>0</v>
      </c>
      <c r="AR203" s="25" t="s">
        <v>175</v>
      </c>
      <c r="AT203" s="25" t="s">
        <v>170</v>
      </c>
      <c r="AU203" s="25" t="s">
        <v>80</v>
      </c>
      <c r="AY203" s="25" t="s">
        <v>168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25" t="s">
        <v>78</v>
      </c>
      <c r="BK203" s="216">
        <f>ROUND(I203*H203,2)</f>
        <v>0</v>
      </c>
      <c r="BL203" s="25" t="s">
        <v>175</v>
      </c>
      <c r="BM203" s="25" t="s">
        <v>282</v>
      </c>
    </row>
    <row r="204" spans="2:65" s="12" customFormat="1" ht="13.5">
      <c r="B204" s="217"/>
      <c r="C204" s="218"/>
      <c r="D204" s="219" t="s">
        <v>177</v>
      </c>
      <c r="E204" s="220" t="s">
        <v>21</v>
      </c>
      <c r="F204" s="221" t="s">
        <v>283</v>
      </c>
      <c r="G204" s="218"/>
      <c r="H204" s="222" t="s">
        <v>21</v>
      </c>
      <c r="I204" s="223"/>
      <c r="J204" s="218"/>
      <c r="K204" s="218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177</v>
      </c>
      <c r="AU204" s="228" t="s">
        <v>80</v>
      </c>
      <c r="AV204" s="12" t="s">
        <v>78</v>
      </c>
      <c r="AW204" s="12" t="s">
        <v>35</v>
      </c>
      <c r="AX204" s="12" t="s">
        <v>71</v>
      </c>
      <c r="AY204" s="228" t="s">
        <v>168</v>
      </c>
    </row>
    <row r="205" spans="2:65" s="13" customFormat="1" ht="13.5">
      <c r="B205" s="229"/>
      <c r="C205" s="230"/>
      <c r="D205" s="219" t="s">
        <v>177</v>
      </c>
      <c r="E205" s="231" t="s">
        <v>21</v>
      </c>
      <c r="F205" s="232" t="s">
        <v>284</v>
      </c>
      <c r="G205" s="230"/>
      <c r="H205" s="233">
        <v>2.2679999999999998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AT205" s="239" t="s">
        <v>177</v>
      </c>
      <c r="AU205" s="239" t="s">
        <v>80</v>
      </c>
      <c r="AV205" s="13" t="s">
        <v>80</v>
      </c>
      <c r="AW205" s="13" t="s">
        <v>35</v>
      </c>
      <c r="AX205" s="13" t="s">
        <v>71</v>
      </c>
      <c r="AY205" s="239" t="s">
        <v>168</v>
      </c>
    </row>
    <row r="206" spans="2:65" s="12" customFormat="1" ht="13.5">
      <c r="B206" s="217"/>
      <c r="C206" s="218"/>
      <c r="D206" s="219" t="s">
        <v>177</v>
      </c>
      <c r="E206" s="220" t="s">
        <v>21</v>
      </c>
      <c r="F206" s="221" t="s">
        <v>285</v>
      </c>
      <c r="G206" s="218"/>
      <c r="H206" s="222" t="s">
        <v>21</v>
      </c>
      <c r="I206" s="223"/>
      <c r="J206" s="218"/>
      <c r="K206" s="218"/>
      <c r="L206" s="224"/>
      <c r="M206" s="225"/>
      <c r="N206" s="226"/>
      <c r="O206" s="226"/>
      <c r="P206" s="226"/>
      <c r="Q206" s="226"/>
      <c r="R206" s="226"/>
      <c r="S206" s="226"/>
      <c r="T206" s="227"/>
      <c r="AT206" s="228" t="s">
        <v>177</v>
      </c>
      <c r="AU206" s="228" t="s">
        <v>80</v>
      </c>
      <c r="AV206" s="12" t="s">
        <v>78</v>
      </c>
      <c r="AW206" s="12" t="s">
        <v>35</v>
      </c>
      <c r="AX206" s="12" t="s">
        <v>71</v>
      </c>
      <c r="AY206" s="228" t="s">
        <v>168</v>
      </c>
    </row>
    <row r="207" spans="2:65" s="13" customFormat="1" ht="13.5">
      <c r="B207" s="229"/>
      <c r="C207" s="230"/>
      <c r="D207" s="219" t="s">
        <v>177</v>
      </c>
      <c r="E207" s="231" t="s">
        <v>21</v>
      </c>
      <c r="F207" s="232" t="s">
        <v>284</v>
      </c>
      <c r="G207" s="230"/>
      <c r="H207" s="233">
        <v>2.2679999999999998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AT207" s="239" t="s">
        <v>177</v>
      </c>
      <c r="AU207" s="239" t="s">
        <v>80</v>
      </c>
      <c r="AV207" s="13" t="s">
        <v>80</v>
      </c>
      <c r="AW207" s="13" t="s">
        <v>35</v>
      </c>
      <c r="AX207" s="13" t="s">
        <v>71</v>
      </c>
      <c r="AY207" s="239" t="s">
        <v>168</v>
      </c>
    </row>
    <row r="208" spans="2:65" s="14" customFormat="1" ht="13.5">
      <c r="B208" s="240"/>
      <c r="C208" s="241"/>
      <c r="D208" s="242" t="s">
        <v>177</v>
      </c>
      <c r="E208" s="243" t="s">
        <v>21</v>
      </c>
      <c r="F208" s="244" t="s">
        <v>184</v>
      </c>
      <c r="G208" s="241"/>
      <c r="H208" s="245">
        <v>4.5359999999999996</v>
      </c>
      <c r="I208" s="246"/>
      <c r="J208" s="241"/>
      <c r="K208" s="241"/>
      <c r="L208" s="247"/>
      <c r="M208" s="248"/>
      <c r="N208" s="249"/>
      <c r="O208" s="249"/>
      <c r="P208" s="249"/>
      <c r="Q208" s="249"/>
      <c r="R208" s="249"/>
      <c r="S208" s="249"/>
      <c r="T208" s="250"/>
      <c r="AT208" s="251" t="s">
        <v>177</v>
      </c>
      <c r="AU208" s="251" t="s">
        <v>80</v>
      </c>
      <c r="AV208" s="14" t="s">
        <v>175</v>
      </c>
      <c r="AW208" s="14" t="s">
        <v>35</v>
      </c>
      <c r="AX208" s="14" t="s">
        <v>78</v>
      </c>
      <c r="AY208" s="251" t="s">
        <v>168</v>
      </c>
    </row>
    <row r="209" spans="2:65" s="1" customFormat="1" ht="31.5" customHeight="1">
      <c r="B209" s="42"/>
      <c r="C209" s="205" t="s">
        <v>286</v>
      </c>
      <c r="D209" s="205" t="s">
        <v>170</v>
      </c>
      <c r="E209" s="206" t="s">
        <v>287</v>
      </c>
      <c r="F209" s="207" t="s">
        <v>288</v>
      </c>
      <c r="G209" s="208" t="s">
        <v>208</v>
      </c>
      <c r="H209" s="209">
        <v>9.4250000000000007</v>
      </c>
      <c r="I209" s="210"/>
      <c r="J209" s="211">
        <f>ROUND(I209*H209,2)</f>
        <v>0</v>
      </c>
      <c r="K209" s="207" t="s">
        <v>174</v>
      </c>
      <c r="L209" s="62"/>
      <c r="M209" s="212" t="s">
        <v>21</v>
      </c>
      <c r="N209" s="213" t="s">
        <v>42</v>
      </c>
      <c r="O209" s="43"/>
      <c r="P209" s="214">
        <f>O209*H209</f>
        <v>0</v>
      </c>
      <c r="Q209" s="214">
        <v>0.70067999999999997</v>
      </c>
      <c r="R209" s="214">
        <f>Q209*H209</f>
        <v>6.6039089999999998</v>
      </c>
      <c r="S209" s="214">
        <v>0</v>
      </c>
      <c r="T209" s="215">
        <f>S209*H209</f>
        <v>0</v>
      </c>
      <c r="AR209" s="25" t="s">
        <v>175</v>
      </c>
      <c r="AT209" s="25" t="s">
        <v>170</v>
      </c>
      <c r="AU209" s="25" t="s">
        <v>80</v>
      </c>
      <c r="AY209" s="25" t="s">
        <v>168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25" t="s">
        <v>78</v>
      </c>
      <c r="BK209" s="216">
        <f>ROUND(I209*H209,2)</f>
        <v>0</v>
      </c>
      <c r="BL209" s="25" t="s">
        <v>175</v>
      </c>
      <c r="BM209" s="25" t="s">
        <v>289</v>
      </c>
    </row>
    <row r="210" spans="2:65" s="12" customFormat="1" ht="13.5">
      <c r="B210" s="217"/>
      <c r="C210" s="218"/>
      <c r="D210" s="219" t="s">
        <v>177</v>
      </c>
      <c r="E210" s="220" t="s">
        <v>21</v>
      </c>
      <c r="F210" s="221" t="s">
        <v>290</v>
      </c>
      <c r="G210" s="218"/>
      <c r="H210" s="222" t="s">
        <v>21</v>
      </c>
      <c r="I210" s="223"/>
      <c r="J210" s="218"/>
      <c r="K210" s="218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177</v>
      </c>
      <c r="AU210" s="228" t="s">
        <v>80</v>
      </c>
      <c r="AV210" s="12" t="s">
        <v>78</v>
      </c>
      <c r="AW210" s="12" t="s">
        <v>35</v>
      </c>
      <c r="AX210" s="12" t="s">
        <v>71</v>
      </c>
      <c r="AY210" s="228" t="s">
        <v>168</v>
      </c>
    </row>
    <row r="211" spans="2:65" s="13" customFormat="1" ht="13.5">
      <c r="B211" s="229"/>
      <c r="C211" s="230"/>
      <c r="D211" s="242" t="s">
        <v>177</v>
      </c>
      <c r="E211" s="252" t="s">
        <v>21</v>
      </c>
      <c r="F211" s="253" t="s">
        <v>291</v>
      </c>
      <c r="G211" s="230"/>
      <c r="H211" s="254">
        <v>9.4250000000000007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AT211" s="239" t="s">
        <v>177</v>
      </c>
      <c r="AU211" s="239" t="s">
        <v>80</v>
      </c>
      <c r="AV211" s="13" t="s">
        <v>80</v>
      </c>
      <c r="AW211" s="13" t="s">
        <v>35</v>
      </c>
      <c r="AX211" s="13" t="s">
        <v>78</v>
      </c>
      <c r="AY211" s="239" t="s">
        <v>168</v>
      </c>
    </row>
    <row r="212" spans="2:65" s="1" customFormat="1" ht="22.5" customHeight="1">
      <c r="B212" s="42"/>
      <c r="C212" s="205" t="s">
        <v>292</v>
      </c>
      <c r="D212" s="205" t="s">
        <v>170</v>
      </c>
      <c r="E212" s="206" t="s">
        <v>293</v>
      </c>
      <c r="F212" s="207" t="s">
        <v>294</v>
      </c>
      <c r="G212" s="208" t="s">
        <v>173</v>
      </c>
      <c r="H212" s="209">
        <v>4.32</v>
      </c>
      <c r="I212" s="210"/>
      <c r="J212" s="211">
        <f>ROUND(I212*H212,2)</f>
        <v>0</v>
      </c>
      <c r="K212" s="207" t="s">
        <v>174</v>
      </c>
      <c r="L212" s="62"/>
      <c r="M212" s="212" t="s">
        <v>21</v>
      </c>
      <c r="N212" s="213" t="s">
        <v>42</v>
      </c>
      <c r="O212" s="43"/>
      <c r="P212" s="214">
        <f>O212*H212</f>
        <v>0</v>
      </c>
      <c r="Q212" s="214">
        <v>0.11576</v>
      </c>
      <c r="R212" s="214">
        <f>Q212*H212</f>
        <v>0.50008320000000006</v>
      </c>
      <c r="S212" s="214">
        <v>0</v>
      </c>
      <c r="T212" s="215">
        <f>S212*H212</f>
        <v>0</v>
      </c>
      <c r="AR212" s="25" t="s">
        <v>175</v>
      </c>
      <c r="AT212" s="25" t="s">
        <v>170</v>
      </c>
      <c r="AU212" s="25" t="s">
        <v>80</v>
      </c>
      <c r="AY212" s="25" t="s">
        <v>168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25" t="s">
        <v>78</v>
      </c>
      <c r="BK212" s="216">
        <f>ROUND(I212*H212,2)</f>
        <v>0</v>
      </c>
      <c r="BL212" s="25" t="s">
        <v>175</v>
      </c>
      <c r="BM212" s="25" t="s">
        <v>295</v>
      </c>
    </row>
    <row r="213" spans="2:65" s="12" customFormat="1" ht="13.5">
      <c r="B213" s="217"/>
      <c r="C213" s="218"/>
      <c r="D213" s="219" t="s">
        <v>177</v>
      </c>
      <c r="E213" s="220" t="s">
        <v>21</v>
      </c>
      <c r="F213" s="221" t="s">
        <v>296</v>
      </c>
      <c r="G213" s="218"/>
      <c r="H213" s="222" t="s">
        <v>21</v>
      </c>
      <c r="I213" s="223"/>
      <c r="J213" s="218"/>
      <c r="K213" s="218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177</v>
      </c>
      <c r="AU213" s="228" t="s">
        <v>80</v>
      </c>
      <c r="AV213" s="12" t="s">
        <v>78</v>
      </c>
      <c r="AW213" s="12" t="s">
        <v>35</v>
      </c>
      <c r="AX213" s="12" t="s">
        <v>71</v>
      </c>
      <c r="AY213" s="228" t="s">
        <v>168</v>
      </c>
    </row>
    <row r="214" spans="2:65" s="13" customFormat="1" ht="13.5">
      <c r="B214" s="229"/>
      <c r="C214" s="230"/>
      <c r="D214" s="219" t="s">
        <v>177</v>
      </c>
      <c r="E214" s="231" t="s">
        <v>21</v>
      </c>
      <c r="F214" s="232" t="s">
        <v>297</v>
      </c>
      <c r="G214" s="230"/>
      <c r="H214" s="233">
        <v>4.32</v>
      </c>
      <c r="I214" s="234"/>
      <c r="J214" s="230"/>
      <c r="K214" s="230"/>
      <c r="L214" s="235"/>
      <c r="M214" s="236"/>
      <c r="N214" s="237"/>
      <c r="O214" s="237"/>
      <c r="P214" s="237"/>
      <c r="Q214" s="237"/>
      <c r="R214" s="237"/>
      <c r="S214" s="237"/>
      <c r="T214" s="238"/>
      <c r="AT214" s="239" t="s">
        <v>177</v>
      </c>
      <c r="AU214" s="239" t="s">
        <v>80</v>
      </c>
      <c r="AV214" s="13" t="s">
        <v>80</v>
      </c>
      <c r="AW214" s="13" t="s">
        <v>35</v>
      </c>
      <c r="AX214" s="13" t="s">
        <v>78</v>
      </c>
      <c r="AY214" s="239" t="s">
        <v>168</v>
      </c>
    </row>
    <row r="215" spans="2:65" s="11" customFormat="1" ht="29.85" customHeight="1">
      <c r="B215" s="188"/>
      <c r="C215" s="189"/>
      <c r="D215" s="202" t="s">
        <v>70</v>
      </c>
      <c r="E215" s="203" t="s">
        <v>199</v>
      </c>
      <c r="F215" s="203" t="s">
        <v>298</v>
      </c>
      <c r="G215" s="189"/>
      <c r="H215" s="189"/>
      <c r="I215" s="192"/>
      <c r="J215" s="204">
        <f>BK215</f>
        <v>0</v>
      </c>
      <c r="K215" s="189"/>
      <c r="L215" s="194"/>
      <c r="M215" s="195"/>
      <c r="N215" s="196"/>
      <c r="O215" s="196"/>
      <c r="P215" s="197">
        <f>SUM(P216:P244)</f>
        <v>0</v>
      </c>
      <c r="Q215" s="196"/>
      <c r="R215" s="197">
        <f>SUM(R216:R244)</f>
        <v>21.423785500000001</v>
      </c>
      <c r="S215" s="196"/>
      <c r="T215" s="198">
        <f>SUM(T216:T244)</f>
        <v>0</v>
      </c>
      <c r="AR215" s="199" t="s">
        <v>78</v>
      </c>
      <c r="AT215" s="200" t="s">
        <v>70</v>
      </c>
      <c r="AU215" s="200" t="s">
        <v>78</v>
      </c>
      <c r="AY215" s="199" t="s">
        <v>168</v>
      </c>
      <c r="BK215" s="201">
        <f>SUM(BK216:BK244)</f>
        <v>0</v>
      </c>
    </row>
    <row r="216" spans="2:65" s="1" customFormat="1" ht="22.5" customHeight="1">
      <c r="B216" s="42"/>
      <c r="C216" s="205" t="s">
        <v>299</v>
      </c>
      <c r="D216" s="205" t="s">
        <v>170</v>
      </c>
      <c r="E216" s="206" t="s">
        <v>300</v>
      </c>
      <c r="F216" s="207" t="s">
        <v>301</v>
      </c>
      <c r="G216" s="208" t="s">
        <v>173</v>
      </c>
      <c r="H216" s="209">
        <v>101.498</v>
      </c>
      <c r="I216" s="210"/>
      <c r="J216" s="211">
        <f>ROUND(I216*H216,2)</f>
        <v>0</v>
      </c>
      <c r="K216" s="207" t="s">
        <v>174</v>
      </c>
      <c r="L216" s="62"/>
      <c r="M216" s="212" t="s">
        <v>21</v>
      </c>
      <c r="N216" s="213" t="s">
        <v>42</v>
      </c>
      <c r="O216" s="43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AR216" s="25" t="s">
        <v>175</v>
      </c>
      <c r="AT216" s="25" t="s">
        <v>170</v>
      </c>
      <c r="AU216" s="25" t="s">
        <v>80</v>
      </c>
      <c r="AY216" s="25" t="s">
        <v>168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25" t="s">
        <v>78</v>
      </c>
      <c r="BK216" s="216">
        <f>ROUND(I216*H216,2)</f>
        <v>0</v>
      </c>
      <c r="BL216" s="25" t="s">
        <v>175</v>
      </c>
      <c r="BM216" s="25" t="s">
        <v>302</v>
      </c>
    </row>
    <row r="217" spans="2:65" s="12" customFormat="1" ht="13.5">
      <c r="B217" s="217"/>
      <c r="C217" s="218"/>
      <c r="D217" s="219" t="s">
        <v>177</v>
      </c>
      <c r="E217" s="220" t="s">
        <v>21</v>
      </c>
      <c r="F217" s="221" t="s">
        <v>262</v>
      </c>
      <c r="G217" s="218"/>
      <c r="H217" s="222" t="s">
        <v>21</v>
      </c>
      <c r="I217" s="223"/>
      <c r="J217" s="218"/>
      <c r="K217" s="218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177</v>
      </c>
      <c r="AU217" s="228" t="s">
        <v>80</v>
      </c>
      <c r="AV217" s="12" t="s">
        <v>78</v>
      </c>
      <c r="AW217" s="12" t="s">
        <v>35</v>
      </c>
      <c r="AX217" s="12" t="s">
        <v>71</v>
      </c>
      <c r="AY217" s="228" t="s">
        <v>168</v>
      </c>
    </row>
    <row r="218" spans="2:65" s="13" customFormat="1" ht="13.5">
      <c r="B218" s="229"/>
      <c r="C218" s="230"/>
      <c r="D218" s="219" t="s">
        <v>177</v>
      </c>
      <c r="E218" s="231" t="s">
        <v>21</v>
      </c>
      <c r="F218" s="232" t="s">
        <v>263</v>
      </c>
      <c r="G218" s="230"/>
      <c r="H218" s="233">
        <v>81.212999999999994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AT218" s="239" t="s">
        <v>177</v>
      </c>
      <c r="AU218" s="239" t="s">
        <v>80</v>
      </c>
      <c r="AV218" s="13" t="s">
        <v>80</v>
      </c>
      <c r="AW218" s="13" t="s">
        <v>35</v>
      </c>
      <c r="AX218" s="13" t="s">
        <v>71</v>
      </c>
      <c r="AY218" s="239" t="s">
        <v>168</v>
      </c>
    </row>
    <row r="219" spans="2:65" s="12" customFormat="1" ht="13.5">
      <c r="B219" s="217"/>
      <c r="C219" s="218"/>
      <c r="D219" s="219" t="s">
        <v>177</v>
      </c>
      <c r="E219" s="220" t="s">
        <v>21</v>
      </c>
      <c r="F219" s="221" t="s">
        <v>264</v>
      </c>
      <c r="G219" s="218"/>
      <c r="H219" s="222" t="s">
        <v>21</v>
      </c>
      <c r="I219" s="223"/>
      <c r="J219" s="218"/>
      <c r="K219" s="218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177</v>
      </c>
      <c r="AU219" s="228" t="s">
        <v>80</v>
      </c>
      <c r="AV219" s="12" t="s">
        <v>78</v>
      </c>
      <c r="AW219" s="12" t="s">
        <v>35</v>
      </c>
      <c r="AX219" s="12" t="s">
        <v>71</v>
      </c>
      <c r="AY219" s="228" t="s">
        <v>168</v>
      </c>
    </row>
    <row r="220" spans="2:65" s="13" customFormat="1" ht="13.5">
      <c r="B220" s="229"/>
      <c r="C220" s="230"/>
      <c r="D220" s="219" t="s">
        <v>177</v>
      </c>
      <c r="E220" s="231" t="s">
        <v>21</v>
      </c>
      <c r="F220" s="232" t="s">
        <v>265</v>
      </c>
      <c r="G220" s="230"/>
      <c r="H220" s="233">
        <v>4.7750000000000004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AT220" s="239" t="s">
        <v>177</v>
      </c>
      <c r="AU220" s="239" t="s">
        <v>80</v>
      </c>
      <c r="AV220" s="13" t="s">
        <v>80</v>
      </c>
      <c r="AW220" s="13" t="s">
        <v>35</v>
      </c>
      <c r="AX220" s="13" t="s">
        <v>71</v>
      </c>
      <c r="AY220" s="239" t="s">
        <v>168</v>
      </c>
    </row>
    <row r="221" spans="2:65" s="12" customFormat="1" ht="13.5">
      <c r="B221" s="217"/>
      <c r="C221" s="218"/>
      <c r="D221" s="219" t="s">
        <v>177</v>
      </c>
      <c r="E221" s="220" t="s">
        <v>21</v>
      </c>
      <c r="F221" s="221" t="s">
        <v>267</v>
      </c>
      <c r="G221" s="218"/>
      <c r="H221" s="222" t="s">
        <v>21</v>
      </c>
      <c r="I221" s="223"/>
      <c r="J221" s="218"/>
      <c r="K221" s="218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177</v>
      </c>
      <c r="AU221" s="228" t="s">
        <v>80</v>
      </c>
      <c r="AV221" s="12" t="s">
        <v>78</v>
      </c>
      <c r="AW221" s="12" t="s">
        <v>35</v>
      </c>
      <c r="AX221" s="12" t="s">
        <v>71</v>
      </c>
      <c r="AY221" s="228" t="s">
        <v>168</v>
      </c>
    </row>
    <row r="222" spans="2:65" s="13" customFormat="1" ht="13.5">
      <c r="B222" s="229"/>
      <c r="C222" s="230"/>
      <c r="D222" s="219" t="s">
        <v>177</v>
      </c>
      <c r="E222" s="231" t="s">
        <v>21</v>
      </c>
      <c r="F222" s="232" t="s">
        <v>183</v>
      </c>
      <c r="G222" s="230"/>
      <c r="H222" s="233">
        <v>15.51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AT222" s="239" t="s">
        <v>177</v>
      </c>
      <c r="AU222" s="239" t="s">
        <v>80</v>
      </c>
      <c r="AV222" s="13" t="s">
        <v>80</v>
      </c>
      <c r="AW222" s="13" t="s">
        <v>35</v>
      </c>
      <c r="AX222" s="13" t="s">
        <v>71</v>
      </c>
      <c r="AY222" s="239" t="s">
        <v>168</v>
      </c>
    </row>
    <row r="223" spans="2:65" s="14" customFormat="1" ht="13.5">
      <c r="B223" s="240"/>
      <c r="C223" s="241"/>
      <c r="D223" s="242" t="s">
        <v>177</v>
      </c>
      <c r="E223" s="243" t="s">
        <v>21</v>
      </c>
      <c r="F223" s="244" t="s">
        <v>184</v>
      </c>
      <c r="G223" s="241"/>
      <c r="H223" s="245">
        <v>101.498</v>
      </c>
      <c r="I223" s="246"/>
      <c r="J223" s="241"/>
      <c r="K223" s="241"/>
      <c r="L223" s="247"/>
      <c r="M223" s="248"/>
      <c r="N223" s="249"/>
      <c r="O223" s="249"/>
      <c r="P223" s="249"/>
      <c r="Q223" s="249"/>
      <c r="R223" s="249"/>
      <c r="S223" s="249"/>
      <c r="T223" s="250"/>
      <c r="AT223" s="251" t="s">
        <v>177</v>
      </c>
      <c r="AU223" s="251" t="s">
        <v>80</v>
      </c>
      <c r="AV223" s="14" t="s">
        <v>175</v>
      </c>
      <c r="AW223" s="14" t="s">
        <v>35</v>
      </c>
      <c r="AX223" s="14" t="s">
        <v>78</v>
      </c>
      <c r="AY223" s="251" t="s">
        <v>168</v>
      </c>
    </row>
    <row r="224" spans="2:65" s="1" customFormat="1" ht="22.5" customHeight="1">
      <c r="B224" s="42"/>
      <c r="C224" s="205" t="s">
        <v>303</v>
      </c>
      <c r="D224" s="205" t="s">
        <v>170</v>
      </c>
      <c r="E224" s="206" t="s">
        <v>304</v>
      </c>
      <c r="F224" s="207" t="s">
        <v>305</v>
      </c>
      <c r="G224" s="208" t="s">
        <v>173</v>
      </c>
      <c r="H224" s="209">
        <v>4.0430000000000001</v>
      </c>
      <c r="I224" s="210"/>
      <c r="J224" s="211">
        <f>ROUND(I224*H224,2)</f>
        <v>0</v>
      </c>
      <c r="K224" s="207" t="s">
        <v>174</v>
      </c>
      <c r="L224" s="62"/>
      <c r="M224" s="212" t="s">
        <v>21</v>
      </c>
      <c r="N224" s="213" t="s">
        <v>42</v>
      </c>
      <c r="O224" s="43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AR224" s="25" t="s">
        <v>175</v>
      </c>
      <c r="AT224" s="25" t="s">
        <v>170</v>
      </c>
      <c r="AU224" s="25" t="s">
        <v>80</v>
      </c>
      <c r="AY224" s="25" t="s">
        <v>168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25" t="s">
        <v>78</v>
      </c>
      <c r="BK224" s="216">
        <f>ROUND(I224*H224,2)</f>
        <v>0</v>
      </c>
      <c r="BL224" s="25" t="s">
        <v>175</v>
      </c>
      <c r="BM224" s="25" t="s">
        <v>306</v>
      </c>
    </row>
    <row r="225" spans="2:65" s="12" customFormat="1" ht="13.5">
      <c r="B225" s="217"/>
      <c r="C225" s="218"/>
      <c r="D225" s="219" t="s">
        <v>177</v>
      </c>
      <c r="E225" s="220" t="s">
        <v>21</v>
      </c>
      <c r="F225" s="221" t="s">
        <v>264</v>
      </c>
      <c r="G225" s="218"/>
      <c r="H225" s="222" t="s">
        <v>21</v>
      </c>
      <c r="I225" s="223"/>
      <c r="J225" s="218"/>
      <c r="K225" s="218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177</v>
      </c>
      <c r="AU225" s="228" t="s">
        <v>80</v>
      </c>
      <c r="AV225" s="12" t="s">
        <v>78</v>
      </c>
      <c r="AW225" s="12" t="s">
        <v>35</v>
      </c>
      <c r="AX225" s="12" t="s">
        <v>71</v>
      </c>
      <c r="AY225" s="228" t="s">
        <v>168</v>
      </c>
    </row>
    <row r="226" spans="2:65" s="13" customFormat="1" ht="13.5">
      <c r="B226" s="229"/>
      <c r="C226" s="230"/>
      <c r="D226" s="242" t="s">
        <v>177</v>
      </c>
      <c r="E226" s="252" t="s">
        <v>21</v>
      </c>
      <c r="F226" s="253" t="s">
        <v>266</v>
      </c>
      <c r="G226" s="230"/>
      <c r="H226" s="254">
        <v>4.0430000000000001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AT226" s="239" t="s">
        <v>177</v>
      </c>
      <c r="AU226" s="239" t="s">
        <v>80</v>
      </c>
      <c r="AV226" s="13" t="s">
        <v>80</v>
      </c>
      <c r="AW226" s="13" t="s">
        <v>35</v>
      </c>
      <c r="AX226" s="13" t="s">
        <v>78</v>
      </c>
      <c r="AY226" s="239" t="s">
        <v>168</v>
      </c>
    </row>
    <row r="227" spans="2:65" s="1" customFormat="1" ht="22.5" customHeight="1">
      <c r="B227" s="42"/>
      <c r="C227" s="205" t="s">
        <v>307</v>
      </c>
      <c r="D227" s="205" t="s">
        <v>170</v>
      </c>
      <c r="E227" s="206" t="s">
        <v>308</v>
      </c>
      <c r="F227" s="207" t="s">
        <v>309</v>
      </c>
      <c r="G227" s="208" t="s">
        <v>208</v>
      </c>
      <c r="H227" s="209">
        <v>6.3090000000000002</v>
      </c>
      <c r="I227" s="210"/>
      <c r="J227" s="211">
        <f>ROUND(I227*H227,2)</f>
        <v>0</v>
      </c>
      <c r="K227" s="207" t="s">
        <v>174</v>
      </c>
      <c r="L227" s="62"/>
      <c r="M227" s="212" t="s">
        <v>21</v>
      </c>
      <c r="N227" s="213" t="s">
        <v>42</v>
      </c>
      <c r="O227" s="43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AR227" s="25" t="s">
        <v>175</v>
      </c>
      <c r="AT227" s="25" t="s">
        <v>170</v>
      </c>
      <c r="AU227" s="25" t="s">
        <v>80</v>
      </c>
      <c r="AY227" s="25" t="s">
        <v>168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25" t="s">
        <v>78</v>
      </c>
      <c r="BK227" s="216">
        <f>ROUND(I227*H227,2)</f>
        <v>0</v>
      </c>
      <c r="BL227" s="25" t="s">
        <v>175</v>
      </c>
      <c r="BM227" s="25" t="s">
        <v>310</v>
      </c>
    </row>
    <row r="228" spans="2:65" s="12" customFormat="1" ht="13.5">
      <c r="B228" s="217"/>
      <c r="C228" s="218"/>
      <c r="D228" s="219" t="s">
        <v>177</v>
      </c>
      <c r="E228" s="220" t="s">
        <v>21</v>
      </c>
      <c r="F228" s="221" t="s">
        <v>311</v>
      </c>
      <c r="G228" s="218"/>
      <c r="H228" s="222" t="s">
        <v>21</v>
      </c>
      <c r="I228" s="223"/>
      <c r="J228" s="218"/>
      <c r="K228" s="218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177</v>
      </c>
      <c r="AU228" s="228" t="s">
        <v>80</v>
      </c>
      <c r="AV228" s="12" t="s">
        <v>78</v>
      </c>
      <c r="AW228" s="12" t="s">
        <v>35</v>
      </c>
      <c r="AX228" s="12" t="s">
        <v>71</v>
      </c>
      <c r="AY228" s="228" t="s">
        <v>168</v>
      </c>
    </row>
    <row r="229" spans="2:65" s="13" customFormat="1" ht="13.5">
      <c r="B229" s="229"/>
      <c r="C229" s="230"/>
      <c r="D229" s="219" t="s">
        <v>177</v>
      </c>
      <c r="E229" s="231" t="s">
        <v>21</v>
      </c>
      <c r="F229" s="232" t="s">
        <v>312</v>
      </c>
      <c r="G229" s="230"/>
      <c r="H229" s="233">
        <v>2.492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AT229" s="239" t="s">
        <v>177</v>
      </c>
      <c r="AU229" s="239" t="s">
        <v>80</v>
      </c>
      <c r="AV229" s="13" t="s">
        <v>80</v>
      </c>
      <c r="AW229" s="13" t="s">
        <v>35</v>
      </c>
      <c r="AX229" s="13" t="s">
        <v>71</v>
      </c>
      <c r="AY229" s="239" t="s">
        <v>168</v>
      </c>
    </row>
    <row r="230" spans="2:65" s="13" customFormat="1" ht="13.5">
      <c r="B230" s="229"/>
      <c r="C230" s="230"/>
      <c r="D230" s="219" t="s">
        <v>177</v>
      </c>
      <c r="E230" s="231" t="s">
        <v>21</v>
      </c>
      <c r="F230" s="232" t="s">
        <v>313</v>
      </c>
      <c r="G230" s="230"/>
      <c r="H230" s="233">
        <v>2.0270000000000001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AT230" s="239" t="s">
        <v>177</v>
      </c>
      <c r="AU230" s="239" t="s">
        <v>80</v>
      </c>
      <c r="AV230" s="13" t="s">
        <v>80</v>
      </c>
      <c r="AW230" s="13" t="s">
        <v>35</v>
      </c>
      <c r="AX230" s="13" t="s">
        <v>71</v>
      </c>
      <c r="AY230" s="239" t="s">
        <v>168</v>
      </c>
    </row>
    <row r="231" spans="2:65" s="13" customFormat="1" ht="13.5">
      <c r="B231" s="229"/>
      <c r="C231" s="230"/>
      <c r="D231" s="219" t="s">
        <v>177</v>
      </c>
      <c r="E231" s="231" t="s">
        <v>21</v>
      </c>
      <c r="F231" s="232" t="s">
        <v>314</v>
      </c>
      <c r="G231" s="230"/>
      <c r="H231" s="233">
        <v>1.79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AT231" s="239" t="s">
        <v>177</v>
      </c>
      <c r="AU231" s="239" t="s">
        <v>80</v>
      </c>
      <c r="AV231" s="13" t="s">
        <v>80</v>
      </c>
      <c r="AW231" s="13" t="s">
        <v>35</v>
      </c>
      <c r="AX231" s="13" t="s">
        <v>71</v>
      </c>
      <c r="AY231" s="239" t="s">
        <v>168</v>
      </c>
    </row>
    <row r="232" spans="2:65" s="14" customFormat="1" ht="13.5">
      <c r="B232" s="240"/>
      <c r="C232" s="241"/>
      <c r="D232" s="242" t="s">
        <v>177</v>
      </c>
      <c r="E232" s="243" t="s">
        <v>21</v>
      </c>
      <c r="F232" s="244" t="s">
        <v>184</v>
      </c>
      <c r="G232" s="241"/>
      <c r="H232" s="245">
        <v>6.3090000000000002</v>
      </c>
      <c r="I232" s="246"/>
      <c r="J232" s="241"/>
      <c r="K232" s="241"/>
      <c r="L232" s="247"/>
      <c r="M232" s="248"/>
      <c r="N232" s="249"/>
      <c r="O232" s="249"/>
      <c r="P232" s="249"/>
      <c r="Q232" s="249"/>
      <c r="R232" s="249"/>
      <c r="S232" s="249"/>
      <c r="T232" s="250"/>
      <c r="AT232" s="251" t="s">
        <v>177</v>
      </c>
      <c r="AU232" s="251" t="s">
        <v>80</v>
      </c>
      <c r="AV232" s="14" t="s">
        <v>175</v>
      </c>
      <c r="AW232" s="14" t="s">
        <v>35</v>
      </c>
      <c r="AX232" s="14" t="s">
        <v>78</v>
      </c>
      <c r="AY232" s="251" t="s">
        <v>168</v>
      </c>
    </row>
    <row r="233" spans="2:65" s="1" customFormat="1" ht="22.5" customHeight="1">
      <c r="B233" s="42"/>
      <c r="C233" s="205" t="s">
        <v>9</v>
      </c>
      <c r="D233" s="205" t="s">
        <v>170</v>
      </c>
      <c r="E233" s="206" t="s">
        <v>315</v>
      </c>
      <c r="F233" s="207" t="s">
        <v>316</v>
      </c>
      <c r="G233" s="208" t="s">
        <v>173</v>
      </c>
      <c r="H233" s="209">
        <v>8.8179999999999996</v>
      </c>
      <c r="I233" s="210"/>
      <c r="J233" s="211">
        <f>ROUND(I233*H233,2)</f>
        <v>0</v>
      </c>
      <c r="K233" s="207" t="s">
        <v>174</v>
      </c>
      <c r="L233" s="62"/>
      <c r="M233" s="212" t="s">
        <v>21</v>
      </c>
      <c r="N233" s="213" t="s">
        <v>42</v>
      </c>
      <c r="O233" s="43"/>
      <c r="P233" s="214">
        <f>O233*H233</f>
        <v>0</v>
      </c>
      <c r="Q233" s="214">
        <v>8.4250000000000005E-2</v>
      </c>
      <c r="R233" s="214">
        <f>Q233*H233</f>
        <v>0.74291649999999998</v>
      </c>
      <c r="S233" s="214">
        <v>0</v>
      </c>
      <c r="T233" s="215">
        <f>S233*H233</f>
        <v>0</v>
      </c>
      <c r="AR233" s="25" t="s">
        <v>175</v>
      </c>
      <c r="AT233" s="25" t="s">
        <v>170</v>
      </c>
      <c r="AU233" s="25" t="s">
        <v>80</v>
      </c>
      <c r="AY233" s="25" t="s">
        <v>168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25" t="s">
        <v>78</v>
      </c>
      <c r="BK233" s="216">
        <f>ROUND(I233*H233,2)</f>
        <v>0</v>
      </c>
      <c r="BL233" s="25" t="s">
        <v>175</v>
      </c>
      <c r="BM233" s="25" t="s">
        <v>317</v>
      </c>
    </row>
    <row r="234" spans="2:65" s="12" customFormat="1" ht="13.5">
      <c r="B234" s="217"/>
      <c r="C234" s="218"/>
      <c r="D234" s="219" t="s">
        <v>177</v>
      </c>
      <c r="E234" s="220" t="s">
        <v>21</v>
      </c>
      <c r="F234" s="221" t="s">
        <v>264</v>
      </c>
      <c r="G234" s="218"/>
      <c r="H234" s="222" t="s">
        <v>21</v>
      </c>
      <c r="I234" s="223"/>
      <c r="J234" s="218"/>
      <c r="K234" s="218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177</v>
      </c>
      <c r="AU234" s="228" t="s">
        <v>80</v>
      </c>
      <c r="AV234" s="12" t="s">
        <v>78</v>
      </c>
      <c r="AW234" s="12" t="s">
        <v>35</v>
      </c>
      <c r="AX234" s="12" t="s">
        <v>71</v>
      </c>
      <c r="AY234" s="228" t="s">
        <v>168</v>
      </c>
    </row>
    <row r="235" spans="2:65" s="13" customFormat="1" ht="13.5">
      <c r="B235" s="229"/>
      <c r="C235" s="230"/>
      <c r="D235" s="219" t="s">
        <v>177</v>
      </c>
      <c r="E235" s="231" t="s">
        <v>21</v>
      </c>
      <c r="F235" s="232" t="s">
        <v>265</v>
      </c>
      <c r="G235" s="230"/>
      <c r="H235" s="233">
        <v>4.7750000000000004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AT235" s="239" t="s">
        <v>177</v>
      </c>
      <c r="AU235" s="239" t="s">
        <v>80</v>
      </c>
      <c r="AV235" s="13" t="s">
        <v>80</v>
      </c>
      <c r="AW235" s="13" t="s">
        <v>35</v>
      </c>
      <c r="AX235" s="13" t="s">
        <v>71</v>
      </c>
      <c r="AY235" s="239" t="s">
        <v>168</v>
      </c>
    </row>
    <row r="236" spans="2:65" s="13" customFormat="1" ht="13.5">
      <c r="B236" s="229"/>
      <c r="C236" s="230"/>
      <c r="D236" s="219" t="s">
        <v>177</v>
      </c>
      <c r="E236" s="231" t="s">
        <v>21</v>
      </c>
      <c r="F236" s="232" t="s">
        <v>266</v>
      </c>
      <c r="G236" s="230"/>
      <c r="H236" s="233">
        <v>4.0430000000000001</v>
      </c>
      <c r="I236" s="234"/>
      <c r="J236" s="230"/>
      <c r="K236" s="230"/>
      <c r="L236" s="235"/>
      <c r="M236" s="236"/>
      <c r="N236" s="237"/>
      <c r="O236" s="237"/>
      <c r="P236" s="237"/>
      <c r="Q236" s="237"/>
      <c r="R236" s="237"/>
      <c r="S236" s="237"/>
      <c r="T236" s="238"/>
      <c r="AT236" s="239" t="s">
        <v>177</v>
      </c>
      <c r="AU236" s="239" t="s">
        <v>80</v>
      </c>
      <c r="AV236" s="13" t="s">
        <v>80</v>
      </c>
      <c r="AW236" s="13" t="s">
        <v>35</v>
      </c>
      <c r="AX236" s="13" t="s">
        <v>71</v>
      </c>
      <c r="AY236" s="239" t="s">
        <v>168</v>
      </c>
    </row>
    <row r="237" spans="2:65" s="14" customFormat="1" ht="13.5">
      <c r="B237" s="240"/>
      <c r="C237" s="241"/>
      <c r="D237" s="242" t="s">
        <v>177</v>
      </c>
      <c r="E237" s="243" t="s">
        <v>21</v>
      </c>
      <c r="F237" s="244" t="s">
        <v>184</v>
      </c>
      <c r="G237" s="241"/>
      <c r="H237" s="245">
        <v>8.8179999999999996</v>
      </c>
      <c r="I237" s="246"/>
      <c r="J237" s="241"/>
      <c r="K237" s="241"/>
      <c r="L237" s="247"/>
      <c r="M237" s="248"/>
      <c r="N237" s="249"/>
      <c r="O237" s="249"/>
      <c r="P237" s="249"/>
      <c r="Q237" s="249"/>
      <c r="R237" s="249"/>
      <c r="S237" s="249"/>
      <c r="T237" s="250"/>
      <c r="AT237" s="251" t="s">
        <v>177</v>
      </c>
      <c r="AU237" s="251" t="s">
        <v>80</v>
      </c>
      <c r="AV237" s="14" t="s">
        <v>175</v>
      </c>
      <c r="AW237" s="14" t="s">
        <v>35</v>
      </c>
      <c r="AX237" s="14" t="s">
        <v>78</v>
      </c>
      <c r="AY237" s="251" t="s">
        <v>168</v>
      </c>
    </row>
    <row r="238" spans="2:65" s="1" customFormat="1" ht="22.5" customHeight="1">
      <c r="B238" s="42"/>
      <c r="C238" s="255" t="s">
        <v>318</v>
      </c>
      <c r="D238" s="255" t="s">
        <v>253</v>
      </c>
      <c r="E238" s="256" t="s">
        <v>319</v>
      </c>
      <c r="F238" s="257" t="s">
        <v>320</v>
      </c>
      <c r="G238" s="258" t="s">
        <v>173</v>
      </c>
      <c r="H238" s="259">
        <v>9.2590000000000003</v>
      </c>
      <c r="I238" s="260"/>
      <c r="J238" s="261">
        <f>ROUND(I238*H238,2)</f>
        <v>0</v>
      </c>
      <c r="K238" s="257" t="s">
        <v>21</v>
      </c>
      <c r="L238" s="262"/>
      <c r="M238" s="263" t="s">
        <v>21</v>
      </c>
      <c r="N238" s="264" t="s">
        <v>42</v>
      </c>
      <c r="O238" s="43"/>
      <c r="P238" s="214">
        <f>O238*H238</f>
        <v>0</v>
      </c>
      <c r="Q238" s="214">
        <v>0.13200000000000001</v>
      </c>
      <c r="R238" s="214">
        <f>Q238*H238</f>
        <v>1.2221880000000001</v>
      </c>
      <c r="S238" s="214">
        <v>0</v>
      </c>
      <c r="T238" s="215">
        <f>S238*H238</f>
        <v>0</v>
      </c>
      <c r="AR238" s="25" t="s">
        <v>237</v>
      </c>
      <c r="AT238" s="25" t="s">
        <v>253</v>
      </c>
      <c r="AU238" s="25" t="s">
        <v>80</v>
      </c>
      <c r="AY238" s="25" t="s">
        <v>168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25" t="s">
        <v>78</v>
      </c>
      <c r="BK238" s="216">
        <f>ROUND(I238*H238,2)</f>
        <v>0</v>
      </c>
      <c r="BL238" s="25" t="s">
        <v>175</v>
      </c>
      <c r="BM238" s="25" t="s">
        <v>321</v>
      </c>
    </row>
    <row r="239" spans="2:65" s="13" customFormat="1" ht="13.5">
      <c r="B239" s="229"/>
      <c r="C239" s="230"/>
      <c r="D239" s="242" t="s">
        <v>177</v>
      </c>
      <c r="E239" s="230"/>
      <c r="F239" s="253" t="s">
        <v>322</v>
      </c>
      <c r="G239" s="230"/>
      <c r="H239" s="254">
        <v>9.2590000000000003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AT239" s="239" t="s">
        <v>177</v>
      </c>
      <c r="AU239" s="239" t="s">
        <v>80</v>
      </c>
      <c r="AV239" s="13" t="s">
        <v>80</v>
      </c>
      <c r="AW239" s="13" t="s">
        <v>6</v>
      </c>
      <c r="AX239" s="13" t="s">
        <v>78</v>
      </c>
      <c r="AY239" s="239" t="s">
        <v>168</v>
      </c>
    </row>
    <row r="240" spans="2:65" s="1" customFormat="1" ht="31.5" customHeight="1">
      <c r="B240" s="42"/>
      <c r="C240" s="205" t="s">
        <v>323</v>
      </c>
      <c r="D240" s="205" t="s">
        <v>170</v>
      </c>
      <c r="E240" s="206" t="s">
        <v>324</v>
      </c>
      <c r="F240" s="207" t="s">
        <v>325</v>
      </c>
      <c r="G240" s="208" t="s">
        <v>173</v>
      </c>
      <c r="H240" s="209">
        <v>81.212999999999994</v>
      </c>
      <c r="I240" s="210"/>
      <c r="J240" s="211">
        <f>ROUND(I240*H240,2)</f>
        <v>0</v>
      </c>
      <c r="K240" s="207" t="s">
        <v>174</v>
      </c>
      <c r="L240" s="62"/>
      <c r="M240" s="212" t="s">
        <v>21</v>
      </c>
      <c r="N240" s="213" t="s">
        <v>42</v>
      </c>
      <c r="O240" s="43"/>
      <c r="P240" s="214">
        <f>O240*H240</f>
        <v>0</v>
      </c>
      <c r="Q240" s="214">
        <v>0.10100000000000001</v>
      </c>
      <c r="R240" s="214">
        <f>Q240*H240</f>
        <v>8.2025129999999997</v>
      </c>
      <c r="S240" s="214">
        <v>0</v>
      </c>
      <c r="T240" s="215">
        <f>S240*H240</f>
        <v>0</v>
      </c>
      <c r="AR240" s="25" t="s">
        <v>175</v>
      </c>
      <c r="AT240" s="25" t="s">
        <v>170</v>
      </c>
      <c r="AU240" s="25" t="s">
        <v>80</v>
      </c>
      <c r="AY240" s="25" t="s">
        <v>168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25" t="s">
        <v>78</v>
      </c>
      <c r="BK240" s="216">
        <f>ROUND(I240*H240,2)</f>
        <v>0</v>
      </c>
      <c r="BL240" s="25" t="s">
        <v>175</v>
      </c>
      <c r="BM240" s="25" t="s">
        <v>326</v>
      </c>
    </row>
    <row r="241" spans="2:65" s="12" customFormat="1" ht="13.5">
      <c r="B241" s="217"/>
      <c r="C241" s="218"/>
      <c r="D241" s="219" t="s">
        <v>177</v>
      </c>
      <c r="E241" s="220" t="s">
        <v>21</v>
      </c>
      <c r="F241" s="221" t="s">
        <v>262</v>
      </c>
      <c r="G241" s="218"/>
      <c r="H241" s="222" t="s">
        <v>21</v>
      </c>
      <c r="I241" s="223"/>
      <c r="J241" s="218"/>
      <c r="K241" s="218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177</v>
      </c>
      <c r="AU241" s="228" t="s">
        <v>80</v>
      </c>
      <c r="AV241" s="12" t="s">
        <v>78</v>
      </c>
      <c r="AW241" s="12" t="s">
        <v>35</v>
      </c>
      <c r="AX241" s="12" t="s">
        <v>71</v>
      </c>
      <c r="AY241" s="228" t="s">
        <v>168</v>
      </c>
    </row>
    <row r="242" spans="2:65" s="13" customFormat="1" ht="13.5">
      <c r="B242" s="229"/>
      <c r="C242" s="230"/>
      <c r="D242" s="242" t="s">
        <v>177</v>
      </c>
      <c r="E242" s="252" t="s">
        <v>21</v>
      </c>
      <c r="F242" s="253" t="s">
        <v>263</v>
      </c>
      <c r="G242" s="230"/>
      <c r="H242" s="254">
        <v>81.212999999999994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AT242" s="239" t="s">
        <v>177</v>
      </c>
      <c r="AU242" s="239" t="s">
        <v>80</v>
      </c>
      <c r="AV242" s="13" t="s">
        <v>80</v>
      </c>
      <c r="AW242" s="13" t="s">
        <v>35</v>
      </c>
      <c r="AX242" s="13" t="s">
        <v>78</v>
      </c>
      <c r="AY242" s="239" t="s">
        <v>168</v>
      </c>
    </row>
    <row r="243" spans="2:65" s="1" customFormat="1" ht="22.5" customHeight="1">
      <c r="B243" s="42"/>
      <c r="C243" s="255" t="s">
        <v>327</v>
      </c>
      <c r="D243" s="255" t="s">
        <v>253</v>
      </c>
      <c r="E243" s="256" t="s">
        <v>328</v>
      </c>
      <c r="F243" s="257" t="s">
        <v>329</v>
      </c>
      <c r="G243" s="258" t="s">
        <v>173</v>
      </c>
      <c r="H243" s="259">
        <v>85.274000000000001</v>
      </c>
      <c r="I243" s="260"/>
      <c r="J243" s="261">
        <f>ROUND(I243*H243,2)</f>
        <v>0</v>
      </c>
      <c r="K243" s="257" t="s">
        <v>174</v>
      </c>
      <c r="L243" s="262"/>
      <c r="M243" s="263" t="s">
        <v>21</v>
      </c>
      <c r="N243" s="264" t="s">
        <v>42</v>
      </c>
      <c r="O243" s="43"/>
      <c r="P243" s="214">
        <f>O243*H243</f>
        <v>0</v>
      </c>
      <c r="Q243" s="214">
        <v>0.13200000000000001</v>
      </c>
      <c r="R243" s="214">
        <f>Q243*H243</f>
        <v>11.256168000000001</v>
      </c>
      <c r="S243" s="214">
        <v>0</v>
      </c>
      <c r="T243" s="215">
        <f>S243*H243</f>
        <v>0</v>
      </c>
      <c r="AR243" s="25" t="s">
        <v>237</v>
      </c>
      <c r="AT243" s="25" t="s">
        <v>253</v>
      </c>
      <c r="AU243" s="25" t="s">
        <v>80</v>
      </c>
      <c r="AY243" s="25" t="s">
        <v>168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25" t="s">
        <v>78</v>
      </c>
      <c r="BK243" s="216">
        <f>ROUND(I243*H243,2)</f>
        <v>0</v>
      </c>
      <c r="BL243" s="25" t="s">
        <v>175</v>
      </c>
      <c r="BM243" s="25" t="s">
        <v>330</v>
      </c>
    </row>
    <row r="244" spans="2:65" s="13" customFormat="1" ht="13.5">
      <c r="B244" s="229"/>
      <c r="C244" s="230"/>
      <c r="D244" s="219" t="s">
        <v>177</v>
      </c>
      <c r="E244" s="230"/>
      <c r="F244" s="232" t="s">
        <v>331</v>
      </c>
      <c r="G244" s="230"/>
      <c r="H244" s="233">
        <v>85.274000000000001</v>
      </c>
      <c r="I244" s="234"/>
      <c r="J244" s="230"/>
      <c r="K244" s="230"/>
      <c r="L244" s="235"/>
      <c r="M244" s="236"/>
      <c r="N244" s="237"/>
      <c r="O244" s="237"/>
      <c r="P244" s="237"/>
      <c r="Q244" s="237"/>
      <c r="R244" s="237"/>
      <c r="S244" s="237"/>
      <c r="T244" s="238"/>
      <c r="AT244" s="239" t="s">
        <v>177</v>
      </c>
      <c r="AU244" s="239" t="s">
        <v>80</v>
      </c>
      <c r="AV244" s="13" t="s">
        <v>80</v>
      </c>
      <c r="AW244" s="13" t="s">
        <v>6</v>
      </c>
      <c r="AX244" s="13" t="s">
        <v>78</v>
      </c>
      <c r="AY244" s="239" t="s">
        <v>168</v>
      </c>
    </row>
    <row r="245" spans="2:65" s="11" customFormat="1" ht="29.85" customHeight="1">
      <c r="B245" s="188"/>
      <c r="C245" s="189"/>
      <c r="D245" s="202" t="s">
        <v>70</v>
      </c>
      <c r="E245" s="203" t="s">
        <v>205</v>
      </c>
      <c r="F245" s="203" t="s">
        <v>332</v>
      </c>
      <c r="G245" s="189"/>
      <c r="H245" s="189"/>
      <c r="I245" s="192"/>
      <c r="J245" s="204">
        <f>BK245</f>
        <v>0</v>
      </c>
      <c r="K245" s="189"/>
      <c r="L245" s="194"/>
      <c r="M245" s="195"/>
      <c r="N245" s="196"/>
      <c r="O245" s="196"/>
      <c r="P245" s="197">
        <f>SUM(P246:P744)</f>
        <v>0</v>
      </c>
      <c r="Q245" s="196"/>
      <c r="R245" s="197">
        <f>SUM(R246:R744)</f>
        <v>188.25904548</v>
      </c>
      <c r="S245" s="196"/>
      <c r="T245" s="198">
        <f>SUM(T246:T744)</f>
        <v>0</v>
      </c>
      <c r="AR245" s="199" t="s">
        <v>78</v>
      </c>
      <c r="AT245" s="200" t="s">
        <v>70</v>
      </c>
      <c r="AU245" s="200" t="s">
        <v>78</v>
      </c>
      <c r="AY245" s="199" t="s">
        <v>168</v>
      </c>
      <c r="BK245" s="201">
        <f>SUM(BK246:BK744)</f>
        <v>0</v>
      </c>
    </row>
    <row r="246" spans="2:65" s="1" customFormat="1" ht="31.5" customHeight="1">
      <c r="B246" s="42"/>
      <c r="C246" s="205" t="s">
        <v>333</v>
      </c>
      <c r="D246" s="205" t="s">
        <v>170</v>
      </c>
      <c r="E246" s="206" t="s">
        <v>334</v>
      </c>
      <c r="F246" s="207" t="s">
        <v>335</v>
      </c>
      <c r="G246" s="208" t="s">
        <v>336</v>
      </c>
      <c r="H246" s="209">
        <v>101.63200000000001</v>
      </c>
      <c r="I246" s="210"/>
      <c r="J246" s="211">
        <f>ROUND(I246*H246,2)</f>
        <v>0</v>
      </c>
      <c r="K246" s="207" t="s">
        <v>21</v>
      </c>
      <c r="L246" s="62"/>
      <c r="M246" s="212" t="s">
        <v>21</v>
      </c>
      <c r="N246" s="213" t="s">
        <v>42</v>
      </c>
      <c r="O246" s="43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AR246" s="25" t="s">
        <v>175</v>
      </c>
      <c r="AT246" s="25" t="s">
        <v>170</v>
      </c>
      <c r="AU246" s="25" t="s">
        <v>80</v>
      </c>
      <c r="AY246" s="25" t="s">
        <v>168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25" t="s">
        <v>78</v>
      </c>
      <c r="BK246" s="216">
        <f>ROUND(I246*H246,2)</f>
        <v>0</v>
      </c>
      <c r="BL246" s="25" t="s">
        <v>175</v>
      </c>
      <c r="BM246" s="25" t="s">
        <v>337</v>
      </c>
    </row>
    <row r="247" spans="2:65" s="13" customFormat="1" ht="13.5">
      <c r="B247" s="229"/>
      <c r="C247" s="230"/>
      <c r="D247" s="219" t="s">
        <v>177</v>
      </c>
      <c r="E247" s="231" t="s">
        <v>21</v>
      </c>
      <c r="F247" s="232" t="s">
        <v>338</v>
      </c>
      <c r="G247" s="230"/>
      <c r="H247" s="233">
        <v>36.095999999999997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AT247" s="239" t="s">
        <v>177</v>
      </c>
      <c r="AU247" s="239" t="s">
        <v>80</v>
      </c>
      <c r="AV247" s="13" t="s">
        <v>80</v>
      </c>
      <c r="AW247" s="13" t="s">
        <v>35</v>
      </c>
      <c r="AX247" s="13" t="s">
        <v>71</v>
      </c>
      <c r="AY247" s="239" t="s">
        <v>168</v>
      </c>
    </row>
    <row r="248" spans="2:65" s="13" customFormat="1" ht="13.5">
      <c r="B248" s="229"/>
      <c r="C248" s="230"/>
      <c r="D248" s="219" t="s">
        <v>177</v>
      </c>
      <c r="E248" s="231" t="s">
        <v>21</v>
      </c>
      <c r="F248" s="232" t="s">
        <v>339</v>
      </c>
      <c r="G248" s="230"/>
      <c r="H248" s="233">
        <v>29.7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AT248" s="239" t="s">
        <v>177</v>
      </c>
      <c r="AU248" s="239" t="s">
        <v>80</v>
      </c>
      <c r="AV248" s="13" t="s">
        <v>80</v>
      </c>
      <c r="AW248" s="13" t="s">
        <v>35</v>
      </c>
      <c r="AX248" s="13" t="s">
        <v>71</v>
      </c>
      <c r="AY248" s="239" t="s">
        <v>168</v>
      </c>
    </row>
    <row r="249" spans="2:65" s="13" customFormat="1" ht="13.5">
      <c r="B249" s="229"/>
      <c r="C249" s="230"/>
      <c r="D249" s="219" t="s">
        <v>177</v>
      </c>
      <c r="E249" s="231" t="s">
        <v>21</v>
      </c>
      <c r="F249" s="232" t="s">
        <v>340</v>
      </c>
      <c r="G249" s="230"/>
      <c r="H249" s="233">
        <v>5.61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AT249" s="239" t="s">
        <v>177</v>
      </c>
      <c r="AU249" s="239" t="s">
        <v>80</v>
      </c>
      <c r="AV249" s="13" t="s">
        <v>80</v>
      </c>
      <c r="AW249" s="13" t="s">
        <v>35</v>
      </c>
      <c r="AX249" s="13" t="s">
        <v>71</v>
      </c>
      <c r="AY249" s="239" t="s">
        <v>168</v>
      </c>
    </row>
    <row r="250" spans="2:65" s="13" customFormat="1" ht="13.5">
      <c r="B250" s="229"/>
      <c r="C250" s="230"/>
      <c r="D250" s="219" t="s">
        <v>177</v>
      </c>
      <c r="E250" s="231" t="s">
        <v>21</v>
      </c>
      <c r="F250" s="232" t="s">
        <v>341</v>
      </c>
      <c r="G250" s="230"/>
      <c r="H250" s="233">
        <v>9.0419999999999998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AT250" s="239" t="s">
        <v>177</v>
      </c>
      <c r="AU250" s="239" t="s">
        <v>80</v>
      </c>
      <c r="AV250" s="13" t="s">
        <v>80</v>
      </c>
      <c r="AW250" s="13" t="s">
        <v>35</v>
      </c>
      <c r="AX250" s="13" t="s">
        <v>71</v>
      </c>
      <c r="AY250" s="239" t="s">
        <v>168</v>
      </c>
    </row>
    <row r="251" spans="2:65" s="13" customFormat="1" ht="13.5">
      <c r="B251" s="229"/>
      <c r="C251" s="230"/>
      <c r="D251" s="219" t="s">
        <v>177</v>
      </c>
      <c r="E251" s="231" t="s">
        <v>21</v>
      </c>
      <c r="F251" s="232" t="s">
        <v>342</v>
      </c>
      <c r="G251" s="230"/>
      <c r="H251" s="233">
        <v>4.5220000000000002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AT251" s="239" t="s">
        <v>177</v>
      </c>
      <c r="AU251" s="239" t="s">
        <v>80</v>
      </c>
      <c r="AV251" s="13" t="s">
        <v>80</v>
      </c>
      <c r="AW251" s="13" t="s">
        <v>35</v>
      </c>
      <c r="AX251" s="13" t="s">
        <v>71</v>
      </c>
      <c r="AY251" s="239" t="s">
        <v>168</v>
      </c>
    </row>
    <row r="252" spans="2:65" s="13" customFormat="1" ht="13.5">
      <c r="B252" s="229"/>
      <c r="C252" s="230"/>
      <c r="D252" s="219" t="s">
        <v>177</v>
      </c>
      <c r="E252" s="231" t="s">
        <v>21</v>
      </c>
      <c r="F252" s="232" t="s">
        <v>343</v>
      </c>
      <c r="G252" s="230"/>
      <c r="H252" s="233">
        <v>5.952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AT252" s="239" t="s">
        <v>177</v>
      </c>
      <c r="AU252" s="239" t="s">
        <v>80</v>
      </c>
      <c r="AV252" s="13" t="s">
        <v>80</v>
      </c>
      <c r="AW252" s="13" t="s">
        <v>35</v>
      </c>
      <c r="AX252" s="13" t="s">
        <v>71</v>
      </c>
      <c r="AY252" s="239" t="s">
        <v>168</v>
      </c>
    </row>
    <row r="253" spans="2:65" s="13" customFormat="1" ht="13.5">
      <c r="B253" s="229"/>
      <c r="C253" s="230"/>
      <c r="D253" s="219" t="s">
        <v>177</v>
      </c>
      <c r="E253" s="231" t="s">
        <v>21</v>
      </c>
      <c r="F253" s="232" t="s">
        <v>344</v>
      </c>
      <c r="G253" s="230"/>
      <c r="H253" s="233">
        <v>10.71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AT253" s="239" t="s">
        <v>177</v>
      </c>
      <c r="AU253" s="239" t="s">
        <v>80</v>
      </c>
      <c r="AV253" s="13" t="s">
        <v>80</v>
      </c>
      <c r="AW253" s="13" t="s">
        <v>35</v>
      </c>
      <c r="AX253" s="13" t="s">
        <v>71</v>
      </c>
      <c r="AY253" s="239" t="s">
        <v>168</v>
      </c>
    </row>
    <row r="254" spans="2:65" s="14" customFormat="1" ht="13.5">
      <c r="B254" s="240"/>
      <c r="C254" s="241"/>
      <c r="D254" s="242" t="s">
        <v>177</v>
      </c>
      <c r="E254" s="243" t="s">
        <v>21</v>
      </c>
      <c r="F254" s="244" t="s">
        <v>184</v>
      </c>
      <c r="G254" s="241"/>
      <c r="H254" s="245">
        <v>101.63200000000001</v>
      </c>
      <c r="I254" s="246"/>
      <c r="J254" s="241"/>
      <c r="K254" s="241"/>
      <c r="L254" s="247"/>
      <c r="M254" s="248"/>
      <c r="N254" s="249"/>
      <c r="O254" s="249"/>
      <c r="P254" s="249"/>
      <c r="Q254" s="249"/>
      <c r="R254" s="249"/>
      <c r="S254" s="249"/>
      <c r="T254" s="250"/>
      <c r="AT254" s="251" t="s">
        <v>177</v>
      </c>
      <c r="AU254" s="251" t="s">
        <v>80</v>
      </c>
      <c r="AV254" s="14" t="s">
        <v>175</v>
      </c>
      <c r="AW254" s="14" t="s">
        <v>35</v>
      </c>
      <c r="AX254" s="14" t="s">
        <v>78</v>
      </c>
      <c r="AY254" s="251" t="s">
        <v>168</v>
      </c>
    </row>
    <row r="255" spans="2:65" s="1" customFormat="1" ht="22.5" customHeight="1">
      <c r="B255" s="42"/>
      <c r="C255" s="205" t="s">
        <v>345</v>
      </c>
      <c r="D255" s="205" t="s">
        <v>170</v>
      </c>
      <c r="E255" s="206" t="s">
        <v>346</v>
      </c>
      <c r="F255" s="207" t="s">
        <v>347</v>
      </c>
      <c r="G255" s="208" t="s">
        <v>173</v>
      </c>
      <c r="H255" s="209">
        <v>1238.67</v>
      </c>
      <c r="I255" s="210"/>
      <c r="J255" s="211">
        <f>ROUND(I255*H255,2)</f>
        <v>0</v>
      </c>
      <c r="K255" s="207" t="s">
        <v>21</v>
      </c>
      <c r="L255" s="62"/>
      <c r="M255" s="212" t="s">
        <v>21</v>
      </c>
      <c r="N255" s="213" t="s">
        <v>42</v>
      </c>
      <c r="O255" s="43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AR255" s="25" t="s">
        <v>175</v>
      </c>
      <c r="AT255" s="25" t="s">
        <v>170</v>
      </c>
      <c r="AU255" s="25" t="s">
        <v>80</v>
      </c>
      <c r="AY255" s="25" t="s">
        <v>168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25" t="s">
        <v>78</v>
      </c>
      <c r="BK255" s="216">
        <f>ROUND(I255*H255,2)</f>
        <v>0</v>
      </c>
      <c r="BL255" s="25" t="s">
        <v>175</v>
      </c>
      <c r="BM255" s="25" t="s">
        <v>348</v>
      </c>
    </row>
    <row r="256" spans="2:65" s="12" customFormat="1" ht="13.5">
      <c r="B256" s="217"/>
      <c r="C256" s="218"/>
      <c r="D256" s="219" t="s">
        <v>177</v>
      </c>
      <c r="E256" s="220" t="s">
        <v>21</v>
      </c>
      <c r="F256" s="221" t="s">
        <v>349</v>
      </c>
      <c r="G256" s="218"/>
      <c r="H256" s="222" t="s">
        <v>21</v>
      </c>
      <c r="I256" s="223"/>
      <c r="J256" s="218"/>
      <c r="K256" s="218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177</v>
      </c>
      <c r="AU256" s="228" t="s">
        <v>80</v>
      </c>
      <c r="AV256" s="12" t="s">
        <v>78</v>
      </c>
      <c r="AW256" s="12" t="s">
        <v>35</v>
      </c>
      <c r="AX256" s="12" t="s">
        <v>71</v>
      </c>
      <c r="AY256" s="228" t="s">
        <v>168</v>
      </c>
    </row>
    <row r="257" spans="2:65" s="13" customFormat="1" ht="13.5">
      <c r="B257" s="229"/>
      <c r="C257" s="230"/>
      <c r="D257" s="219" t="s">
        <v>177</v>
      </c>
      <c r="E257" s="231" t="s">
        <v>21</v>
      </c>
      <c r="F257" s="232" t="s">
        <v>350</v>
      </c>
      <c r="G257" s="230"/>
      <c r="H257" s="233">
        <v>1141.32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AT257" s="239" t="s">
        <v>177</v>
      </c>
      <c r="AU257" s="239" t="s">
        <v>80</v>
      </c>
      <c r="AV257" s="13" t="s">
        <v>80</v>
      </c>
      <c r="AW257" s="13" t="s">
        <v>35</v>
      </c>
      <c r="AX257" s="13" t="s">
        <v>71</v>
      </c>
      <c r="AY257" s="239" t="s">
        <v>168</v>
      </c>
    </row>
    <row r="258" spans="2:65" s="12" customFormat="1" ht="13.5">
      <c r="B258" s="217"/>
      <c r="C258" s="218"/>
      <c r="D258" s="219" t="s">
        <v>177</v>
      </c>
      <c r="E258" s="220" t="s">
        <v>21</v>
      </c>
      <c r="F258" s="221" t="s">
        <v>351</v>
      </c>
      <c r="G258" s="218"/>
      <c r="H258" s="222" t="s">
        <v>21</v>
      </c>
      <c r="I258" s="223"/>
      <c r="J258" s="218"/>
      <c r="K258" s="218"/>
      <c r="L258" s="224"/>
      <c r="M258" s="225"/>
      <c r="N258" s="226"/>
      <c r="O258" s="226"/>
      <c r="P258" s="226"/>
      <c r="Q258" s="226"/>
      <c r="R258" s="226"/>
      <c r="S258" s="226"/>
      <c r="T258" s="227"/>
      <c r="AT258" s="228" t="s">
        <v>177</v>
      </c>
      <c r="AU258" s="228" t="s">
        <v>80</v>
      </c>
      <c r="AV258" s="12" t="s">
        <v>78</v>
      </c>
      <c r="AW258" s="12" t="s">
        <v>35</v>
      </c>
      <c r="AX258" s="12" t="s">
        <v>71</v>
      </c>
      <c r="AY258" s="228" t="s">
        <v>168</v>
      </c>
    </row>
    <row r="259" spans="2:65" s="13" customFormat="1" ht="13.5">
      <c r="B259" s="229"/>
      <c r="C259" s="230"/>
      <c r="D259" s="219" t="s">
        <v>177</v>
      </c>
      <c r="E259" s="231" t="s">
        <v>21</v>
      </c>
      <c r="F259" s="232" t="s">
        <v>352</v>
      </c>
      <c r="G259" s="230"/>
      <c r="H259" s="233">
        <v>97.35</v>
      </c>
      <c r="I259" s="234"/>
      <c r="J259" s="230"/>
      <c r="K259" s="230"/>
      <c r="L259" s="235"/>
      <c r="M259" s="236"/>
      <c r="N259" s="237"/>
      <c r="O259" s="237"/>
      <c r="P259" s="237"/>
      <c r="Q259" s="237"/>
      <c r="R259" s="237"/>
      <c r="S259" s="237"/>
      <c r="T259" s="238"/>
      <c r="AT259" s="239" t="s">
        <v>177</v>
      </c>
      <c r="AU259" s="239" t="s">
        <v>80</v>
      </c>
      <c r="AV259" s="13" t="s">
        <v>80</v>
      </c>
      <c r="AW259" s="13" t="s">
        <v>35</v>
      </c>
      <c r="AX259" s="13" t="s">
        <v>71</v>
      </c>
      <c r="AY259" s="239" t="s">
        <v>168</v>
      </c>
    </row>
    <row r="260" spans="2:65" s="14" customFormat="1" ht="13.5">
      <c r="B260" s="240"/>
      <c r="C260" s="241"/>
      <c r="D260" s="242" t="s">
        <v>177</v>
      </c>
      <c r="E260" s="243" t="s">
        <v>21</v>
      </c>
      <c r="F260" s="244" t="s">
        <v>184</v>
      </c>
      <c r="G260" s="241"/>
      <c r="H260" s="245">
        <v>1238.67</v>
      </c>
      <c r="I260" s="246"/>
      <c r="J260" s="241"/>
      <c r="K260" s="241"/>
      <c r="L260" s="247"/>
      <c r="M260" s="248"/>
      <c r="N260" s="249"/>
      <c r="O260" s="249"/>
      <c r="P260" s="249"/>
      <c r="Q260" s="249"/>
      <c r="R260" s="249"/>
      <c r="S260" s="249"/>
      <c r="T260" s="250"/>
      <c r="AT260" s="251" t="s">
        <v>177</v>
      </c>
      <c r="AU260" s="251" t="s">
        <v>80</v>
      </c>
      <c r="AV260" s="14" t="s">
        <v>175</v>
      </c>
      <c r="AW260" s="14" t="s">
        <v>35</v>
      </c>
      <c r="AX260" s="14" t="s">
        <v>78</v>
      </c>
      <c r="AY260" s="251" t="s">
        <v>168</v>
      </c>
    </row>
    <row r="261" spans="2:65" s="1" customFormat="1" ht="31.5" customHeight="1">
      <c r="B261" s="42"/>
      <c r="C261" s="205" t="s">
        <v>353</v>
      </c>
      <c r="D261" s="205" t="s">
        <v>170</v>
      </c>
      <c r="E261" s="206" t="s">
        <v>354</v>
      </c>
      <c r="F261" s="207" t="s">
        <v>355</v>
      </c>
      <c r="G261" s="208" t="s">
        <v>173</v>
      </c>
      <c r="H261" s="209">
        <v>579.24</v>
      </c>
      <c r="I261" s="210"/>
      <c r="J261" s="211">
        <f>ROUND(I261*H261,2)</f>
        <v>0</v>
      </c>
      <c r="K261" s="207" t="s">
        <v>21</v>
      </c>
      <c r="L261" s="62"/>
      <c r="M261" s="212" t="s">
        <v>21</v>
      </c>
      <c r="N261" s="213" t="s">
        <v>42</v>
      </c>
      <c r="O261" s="43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AR261" s="25" t="s">
        <v>175</v>
      </c>
      <c r="AT261" s="25" t="s">
        <v>170</v>
      </c>
      <c r="AU261" s="25" t="s">
        <v>80</v>
      </c>
      <c r="AY261" s="25" t="s">
        <v>168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25" t="s">
        <v>78</v>
      </c>
      <c r="BK261" s="216">
        <f>ROUND(I261*H261,2)</f>
        <v>0</v>
      </c>
      <c r="BL261" s="25" t="s">
        <v>175</v>
      </c>
      <c r="BM261" s="25" t="s">
        <v>356</v>
      </c>
    </row>
    <row r="262" spans="2:65" s="12" customFormat="1" ht="13.5">
      <c r="B262" s="217"/>
      <c r="C262" s="218"/>
      <c r="D262" s="219" t="s">
        <v>177</v>
      </c>
      <c r="E262" s="220" t="s">
        <v>21</v>
      </c>
      <c r="F262" s="221" t="s">
        <v>357</v>
      </c>
      <c r="G262" s="218"/>
      <c r="H262" s="222" t="s">
        <v>21</v>
      </c>
      <c r="I262" s="223"/>
      <c r="J262" s="218"/>
      <c r="K262" s="218"/>
      <c r="L262" s="224"/>
      <c r="M262" s="225"/>
      <c r="N262" s="226"/>
      <c r="O262" s="226"/>
      <c r="P262" s="226"/>
      <c r="Q262" s="226"/>
      <c r="R262" s="226"/>
      <c r="S262" s="226"/>
      <c r="T262" s="227"/>
      <c r="AT262" s="228" t="s">
        <v>177</v>
      </c>
      <c r="AU262" s="228" t="s">
        <v>80</v>
      </c>
      <c r="AV262" s="12" t="s">
        <v>78</v>
      </c>
      <c r="AW262" s="12" t="s">
        <v>35</v>
      </c>
      <c r="AX262" s="12" t="s">
        <v>71</v>
      </c>
      <c r="AY262" s="228" t="s">
        <v>168</v>
      </c>
    </row>
    <row r="263" spans="2:65" s="13" customFormat="1" ht="13.5">
      <c r="B263" s="229"/>
      <c r="C263" s="230"/>
      <c r="D263" s="219" t="s">
        <v>177</v>
      </c>
      <c r="E263" s="231" t="s">
        <v>21</v>
      </c>
      <c r="F263" s="232" t="s">
        <v>358</v>
      </c>
      <c r="G263" s="230"/>
      <c r="H263" s="233">
        <v>34.5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AT263" s="239" t="s">
        <v>177</v>
      </c>
      <c r="AU263" s="239" t="s">
        <v>80</v>
      </c>
      <c r="AV263" s="13" t="s">
        <v>80</v>
      </c>
      <c r="AW263" s="13" t="s">
        <v>35</v>
      </c>
      <c r="AX263" s="13" t="s">
        <v>71</v>
      </c>
      <c r="AY263" s="239" t="s">
        <v>168</v>
      </c>
    </row>
    <row r="264" spans="2:65" s="12" customFormat="1" ht="13.5">
      <c r="B264" s="217"/>
      <c r="C264" s="218"/>
      <c r="D264" s="219" t="s">
        <v>177</v>
      </c>
      <c r="E264" s="220" t="s">
        <v>21</v>
      </c>
      <c r="F264" s="221" t="s">
        <v>359</v>
      </c>
      <c r="G264" s="218"/>
      <c r="H264" s="222" t="s">
        <v>21</v>
      </c>
      <c r="I264" s="223"/>
      <c r="J264" s="218"/>
      <c r="K264" s="218"/>
      <c r="L264" s="224"/>
      <c r="M264" s="225"/>
      <c r="N264" s="226"/>
      <c r="O264" s="226"/>
      <c r="P264" s="226"/>
      <c r="Q264" s="226"/>
      <c r="R264" s="226"/>
      <c r="S264" s="226"/>
      <c r="T264" s="227"/>
      <c r="AT264" s="228" t="s">
        <v>177</v>
      </c>
      <c r="AU264" s="228" t="s">
        <v>80</v>
      </c>
      <c r="AV264" s="12" t="s">
        <v>78</v>
      </c>
      <c r="AW264" s="12" t="s">
        <v>35</v>
      </c>
      <c r="AX264" s="12" t="s">
        <v>71</v>
      </c>
      <c r="AY264" s="228" t="s">
        <v>168</v>
      </c>
    </row>
    <row r="265" spans="2:65" s="13" customFormat="1" ht="13.5">
      <c r="B265" s="229"/>
      <c r="C265" s="230"/>
      <c r="D265" s="219" t="s">
        <v>177</v>
      </c>
      <c r="E265" s="231" t="s">
        <v>21</v>
      </c>
      <c r="F265" s="232" t="s">
        <v>360</v>
      </c>
      <c r="G265" s="230"/>
      <c r="H265" s="233">
        <v>544.74</v>
      </c>
      <c r="I265" s="234"/>
      <c r="J265" s="230"/>
      <c r="K265" s="230"/>
      <c r="L265" s="235"/>
      <c r="M265" s="236"/>
      <c r="N265" s="237"/>
      <c r="O265" s="237"/>
      <c r="P265" s="237"/>
      <c r="Q265" s="237"/>
      <c r="R265" s="237"/>
      <c r="S265" s="237"/>
      <c r="T265" s="238"/>
      <c r="AT265" s="239" t="s">
        <v>177</v>
      </c>
      <c r="AU265" s="239" t="s">
        <v>80</v>
      </c>
      <c r="AV265" s="13" t="s">
        <v>80</v>
      </c>
      <c r="AW265" s="13" t="s">
        <v>35</v>
      </c>
      <c r="AX265" s="13" t="s">
        <v>71</v>
      </c>
      <c r="AY265" s="239" t="s">
        <v>168</v>
      </c>
    </row>
    <row r="266" spans="2:65" s="14" customFormat="1" ht="13.5">
      <c r="B266" s="240"/>
      <c r="C266" s="241"/>
      <c r="D266" s="242" t="s">
        <v>177</v>
      </c>
      <c r="E266" s="243" t="s">
        <v>21</v>
      </c>
      <c r="F266" s="244" t="s">
        <v>184</v>
      </c>
      <c r="G266" s="241"/>
      <c r="H266" s="245">
        <v>579.24</v>
      </c>
      <c r="I266" s="246"/>
      <c r="J266" s="241"/>
      <c r="K266" s="241"/>
      <c r="L266" s="247"/>
      <c r="M266" s="248"/>
      <c r="N266" s="249"/>
      <c r="O266" s="249"/>
      <c r="P266" s="249"/>
      <c r="Q266" s="249"/>
      <c r="R266" s="249"/>
      <c r="S266" s="249"/>
      <c r="T266" s="250"/>
      <c r="AT266" s="251" t="s">
        <v>177</v>
      </c>
      <c r="AU266" s="251" t="s">
        <v>80</v>
      </c>
      <c r="AV266" s="14" t="s">
        <v>175</v>
      </c>
      <c r="AW266" s="14" t="s">
        <v>35</v>
      </c>
      <c r="AX266" s="14" t="s">
        <v>78</v>
      </c>
      <c r="AY266" s="251" t="s">
        <v>168</v>
      </c>
    </row>
    <row r="267" spans="2:65" s="1" customFormat="1" ht="22.5" customHeight="1">
      <c r="B267" s="42"/>
      <c r="C267" s="205" t="s">
        <v>361</v>
      </c>
      <c r="D267" s="205" t="s">
        <v>170</v>
      </c>
      <c r="E267" s="206" t="s">
        <v>362</v>
      </c>
      <c r="F267" s="207" t="s">
        <v>363</v>
      </c>
      <c r="G267" s="208" t="s">
        <v>272</v>
      </c>
      <c r="H267" s="209">
        <v>6</v>
      </c>
      <c r="I267" s="210"/>
      <c r="J267" s="211">
        <f>ROUND(I267*H267,2)</f>
        <v>0</v>
      </c>
      <c r="K267" s="207" t="s">
        <v>174</v>
      </c>
      <c r="L267" s="62"/>
      <c r="M267" s="212" t="s">
        <v>21</v>
      </c>
      <c r="N267" s="213" t="s">
        <v>42</v>
      </c>
      <c r="O267" s="43"/>
      <c r="P267" s="214">
        <f>O267*H267</f>
        <v>0</v>
      </c>
      <c r="Q267" s="214">
        <v>0.1575</v>
      </c>
      <c r="R267" s="214">
        <f>Q267*H267</f>
        <v>0.94500000000000006</v>
      </c>
      <c r="S267" s="214">
        <v>0</v>
      </c>
      <c r="T267" s="215">
        <f>S267*H267</f>
        <v>0</v>
      </c>
      <c r="AR267" s="25" t="s">
        <v>175</v>
      </c>
      <c r="AT267" s="25" t="s">
        <v>170</v>
      </c>
      <c r="AU267" s="25" t="s">
        <v>80</v>
      </c>
      <c r="AY267" s="25" t="s">
        <v>168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25" t="s">
        <v>78</v>
      </c>
      <c r="BK267" s="216">
        <f>ROUND(I267*H267,2)</f>
        <v>0</v>
      </c>
      <c r="BL267" s="25" t="s">
        <v>175</v>
      </c>
      <c r="BM267" s="25" t="s">
        <v>364</v>
      </c>
    </row>
    <row r="268" spans="2:65" s="12" customFormat="1" ht="13.5">
      <c r="B268" s="217"/>
      <c r="C268" s="218"/>
      <c r="D268" s="219" t="s">
        <v>177</v>
      </c>
      <c r="E268" s="220" t="s">
        <v>21</v>
      </c>
      <c r="F268" s="221" t="s">
        <v>365</v>
      </c>
      <c r="G268" s="218"/>
      <c r="H268" s="222" t="s">
        <v>21</v>
      </c>
      <c r="I268" s="223"/>
      <c r="J268" s="218"/>
      <c r="K268" s="218"/>
      <c r="L268" s="224"/>
      <c r="M268" s="225"/>
      <c r="N268" s="226"/>
      <c r="O268" s="226"/>
      <c r="P268" s="226"/>
      <c r="Q268" s="226"/>
      <c r="R268" s="226"/>
      <c r="S268" s="226"/>
      <c r="T268" s="227"/>
      <c r="AT268" s="228" t="s">
        <v>177</v>
      </c>
      <c r="AU268" s="228" t="s">
        <v>80</v>
      </c>
      <c r="AV268" s="12" t="s">
        <v>78</v>
      </c>
      <c r="AW268" s="12" t="s">
        <v>35</v>
      </c>
      <c r="AX268" s="12" t="s">
        <v>71</v>
      </c>
      <c r="AY268" s="228" t="s">
        <v>168</v>
      </c>
    </row>
    <row r="269" spans="2:65" s="13" customFormat="1" ht="13.5">
      <c r="B269" s="229"/>
      <c r="C269" s="230"/>
      <c r="D269" s="242" t="s">
        <v>177</v>
      </c>
      <c r="E269" s="252" t="s">
        <v>21</v>
      </c>
      <c r="F269" s="253" t="s">
        <v>205</v>
      </c>
      <c r="G269" s="230"/>
      <c r="H269" s="254">
        <v>6</v>
      </c>
      <c r="I269" s="234"/>
      <c r="J269" s="230"/>
      <c r="K269" s="230"/>
      <c r="L269" s="235"/>
      <c r="M269" s="236"/>
      <c r="N269" s="237"/>
      <c r="O269" s="237"/>
      <c r="P269" s="237"/>
      <c r="Q269" s="237"/>
      <c r="R269" s="237"/>
      <c r="S269" s="237"/>
      <c r="T269" s="238"/>
      <c r="AT269" s="239" t="s">
        <v>177</v>
      </c>
      <c r="AU269" s="239" t="s">
        <v>80</v>
      </c>
      <c r="AV269" s="13" t="s">
        <v>80</v>
      </c>
      <c r="AW269" s="13" t="s">
        <v>35</v>
      </c>
      <c r="AX269" s="13" t="s">
        <v>78</v>
      </c>
      <c r="AY269" s="239" t="s">
        <v>168</v>
      </c>
    </row>
    <row r="270" spans="2:65" s="1" customFormat="1" ht="22.5" customHeight="1">
      <c r="B270" s="42"/>
      <c r="C270" s="205" t="s">
        <v>366</v>
      </c>
      <c r="D270" s="205" t="s">
        <v>170</v>
      </c>
      <c r="E270" s="206" t="s">
        <v>367</v>
      </c>
      <c r="F270" s="207" t="s">
        <v>368</v>
      </c>
      <c r="G270" s="208" t="s">
        <v>272</v>
      </c>
      <c r="H270" s="209">
        <v>16</v>
      </c>
      <c r="I270" s="210"/>
      <c r="J270" s="211">
        <f>ROUND(I270*H270,2)</f>
        <v>0</v>
      </c>
      <c r="K270" s="207" t="s">
        <v>174</v>
      </c>
      <c r="L270" s="62"/>
      <c r="M270" s="212" t="s">
        <v>21</v>
      </c>
      <c r="N270" s="213" t="s">
        <v>42</v>
      </c>
      <c r="O270" s="43"/>
      <c r="P270" s="214">
        <f>O270*H270</f>
        <v>0</v>
      </c>
      <c r="Q270" s="214">
        <v>1.0200000000000001E-2</v>
      </c>
      <c r="R270" s="214">
        <f>Q270*H270</f>
        <v>0.16320000000000001</v>
      </c>
      <c r="S270" s="214">
        <v>0</v>
      </c>
      <c r="T270" s="215">
        <f>S270*H270</f>
        <v>0</v>
      </c>
      <c r="AR270" s="25" t="s">
        <v>175</v>
      </c>
      <c r="AT270" s="25" t="s">
        <v>170</v>
      </c>
      <c r="AU270" s="25" t="s">
        <v>80</v>
      </c>
      <c r="AY270" s="25" t="s">
        <v>168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25" t="s">
        <v>78</v>
      </c>
      <c r="BK270" s="216">
        <f>ROUND(I270*H270,2)</f>
        <v>0</v>
      </c>
      <c r="BL270" s="25" t="s">
        <v>175</v>
      </c>
      <c r="BM270" s="25" t="s">
        <v>369</v>
      </c>
    </row>
    <row r="271" spans="2:65" s="12" customFormat="1" ht="13.5">
      <c r="B271" s="217"/>
      <c r="C271" s="218"/>
      <c r="D271" s="219" t="s">
        <v>177</v>
      </c>
      <c r="E271" s="220" t="s">
        <v>21</v>
      </c>
      <c r="F271" s="221" t="s">
        <v>279</v>
      </c>
      <c r="G271" s="218"/>
      <c r="H271" s="222" t="s">
        <v>21</v>
      </c>
      <c r="I271" s="223"/>
      <c r="J271" s="218"/>
      <c r="K271" s="218"/>
      <c r="L271" s="224"/>
      <c r="M271" s="225"/>
      <c r="N271" s="226"/>
      <c r="O271" s="226"/>
      <c r="P271" s="226"/>
      <c r="Q271" s="226"/>
      <c r="R271" s="226"/>
      <c r="S271" s="226"/>
      <c r="T271" s="227"/>
      <c r="AT271" s="228" t="s">
        <v>177</v>
      </c>
      <c r="AU271" s="228" t="s">
        <v>80</v>
      </c>
      <c r="AV271" s="12" t="s">
        <v>78</v>
      </c>
      <c r="AW271" s="12" t="s">
        <v>35</v>
      </c>
      <c r="AX271" s="12" t="s">
        <v>71</v>
      </c>
      <c r="AY271" s="228" t="s">
        <v>168</v>
      </c>
    </row>
    <row r="272" spans="2:65" s="13" customFormat="1" ht="13.5">
      <c r="B272" s="229"/>
      <c r="C272" s="230"/>
      <c r="D272" s="219" t="s">
        <v>177</v>
      </c>
      <c r="E272" s="231" t="s">
        <v>21</v>
      </c>
      <c r="F272" s="232" t="s">
        <v>80</v>
      </c>
      <c r="G272" s="230"/>
      <c r="H272" s="233">
        <v>2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AT272" s="239" t="s">
        <v>177</v>
      </c>
      <c r="AU272" s="239" t="s">
        <v>80</v>
      </c>
      <c r="AV272" s="13" t="s">
        <v>80</v>
      </c>
      <c r="AW272" s="13" t="s">
        <v>35</v>
      </c>
      <c r="AX272" s="13" t="s">
        <v>71</v>
      </c>
      <c r="AY272" s="239" t="s">
        <v>168</v>
      </c>
    </row>
    <row r="273" spans="2:65" s="12" customFormat="1" ht="13.5">
      <c r="B273" s="217"/>
      <c r="C273" s="218"/>
      <c r="D273" s="219" t="s">
        <v>177</v>
      </c>
      <c r="E273" s="220" t="s">
        <v>21</v>
      </c>
      <c r="F273" s="221" t="s">
        <v>274</v>
      </c>
      <c r="G273" s="218"/>
      <c r="H273" s="222" t="s">
        <v>21</v>
      </c>
      <c r="I273" s="223"/>
      <c r="J273" s="218"/>
      <c r="K273" s="218"/>
      <c r="L273" s="224"/>
      <c r="M273" s="225"/>
      <c r="N273" s="226"/>
      <c r="O273" s="226"/>
      <c r="P273" s="226"/>
      <c r="Q273" s="226"/>
      <c r="R273" s="226"/>
      <c r="S273" s="226"/>
      <c r="T273" s="227"/>
      <c r="AT273" s="228" t="s">
        <v>177</v>
      </c>
      <c r="AU273" s="228" t="s">
        <v>80</v>
      </c>
      <c r="AV273" s="12" t="s">
        <v>78</v>
      </c>
      <c r="AW273" s="12" t="s">
        <v>35</v>
      </c>
      <c r="AX273" s="12" t="s">
        <v>71</v>
      </c>
      <c r="AY273" s="228" t="s">
        <v>168</v>
      </c>
    </row>
    <row r="274" spans="2:65" s="13" customFormat="1" ht="13.5">
      <c r="B274" s="229"/>
      <c r="C274" s="230"/>
      <c r="D274" s="219" t="s">
        <v>177</v>
      </c>
      <c r="E274" s="231" t="s">
        <v>21</v>
      </c>
      <c r="F274" s="232" t="s">
        <v>275</v>
      </c>
      <c r="G274" s="230"/>
      <c r="H274" s="233">
        <v>14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AT274" s="239" t="s">
        <v>177</v>
      </c>
      <c r="AU274" s="239" t="s">
        <v>80</v>
      </c>
      <c r="AV274" s="13" t="s">
        <v>80</v>
      </c>
      <c r="AW274" s="13" t="s">
        <v>35</v>
      </c>
      <c r="AX274" s="13" t="s">
        <v>71</v>
      </c>
      <c r="AY274" s="239" t="s">
        <v>168</v>
      </c>
    </row>
    <row r="275" spans="2:65" s="14" customFormat="1" ht="13.5">
      <c r="B275" s="240"/>
      <c r="C275" s="241"/>
      <c r="D275" s="242" t="s">
        <v>177</v>
      </c>
      <c r="E275" s="243" t="s">
        <v>21</v>
      </c>
      <c r="F275" s="244" t="s">
        <v>184</v>
      </c>
      <c r="G275" s="241"/>
      <c r="H275" s="245">
        <v>16</v>
      </c>
      <c r="I275" s="246"/>
      <c r="J275" s="241"/>
      <c r="K275" s="241"/>
      <c r="L275" s="247"/>
      <c r="M275" s="248"/>
      <c r="N275" s="249"/>
      <c r="O275" s="249"/>
      <c r="P275" s="249"/>
      <c r="Q275" s="249"/>
      <c r="R275" s="249"/>
      <c r="S275" s="249"/>
      <c r="T275" s="250"/>
      <c r="AT275" s="251" t="s">
        <v>177</v>
      </c>
      <c r="AU275" s="251" t="s">
        <v>80</v>
      </c>
      <c r="AV275" s="14" t="s">
        <v>175</v>
      </c>
      <c r="AW275" s="14" t="s">
        <v>35</v>
      </c>
      <c r="AX275" s="14" t="s">
        <v>78</v>
      </c>
      <c r="AY275" s="251" t="s">
        <v>168</v>
      </c>
    </row>
    <row r="276" spans="2:65" s="1" customFormat="1" ht="22.5" customHeight="1">
      <c r="B276" s="42"/>
      <c r="C276" s="205" t="s">
        <v>370</v>
      </c>
      <c r="D276" s="205" t="s">
        <v>170</v>
      </c>
      <c r="E276" s="206" t="s">
        <v>371</v>
      </c>
      <c r="F276" s="207" t="s">
        <v>372</v>
      </c>
      <c r="G276" s="208" t="s">
        <v>272</v>
      </c>
      <c r="H276" s="209">
        <v>18</v>
      </c>
      <c r="I276" s="210"/>
      <c r="J276" s="211">
        <f>ROUND(I276*H276,2)</f>
        <v>0</v>
      </c>
      <c r="K276" s="207" t="s">
        <v>174</v>
      </c>
      <c r="L276" s="62"/>
      <c r="M276" s="212" t="s">
        <v>21</v>
      </c>
      <c r="N276" s="213" t="s">
        <v>42</v>
      </c>
      <c r="O276" s="43"/>
      <c r="P276" s="214">
        <f>O276*H276</f>
        <v>0</v>
      </c>
      <c r="Q276" s="214">
        <v>0.1575</v>
      </c>
      <c r="R276" s="214">
        <f>Q276*H276</f>
        <v>2.835</v>
      </c>
      <c r="S276" s="214">
        <v>0</v>
      </c>
      <c r="T276" s="215">
        <f>S276*H276</f>
        <v>0</v>
      </c>
      <c r="AR276" s="25" t="s">
        <v>175</v>
      </c>
      <c r="AT276" s="25" t="s">
        <v>170</v>
      </c>
      <c r="AU276" s="25" t="s">
        <v>80</v>
      </c>
      <c r="AY276" s="25" t="s">
        <v>168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25" t="s">
        <v>78</v>
      </c>
      <c r="BK276" s="216">
        <f>ROUND(I276*H276,2)</f>
        <v>0</v>
      </c>
      <c r="BL276" s="25" t="s">
        <v>175</v>
      </c>
      <c r="BM276" s="25" t="s">
        <v>373</v>
      </c>
    </row>
    <row r="277" spans="2:65" s="12" customFormat="1" ht="13.5">
      <c r="B277" s="217"/>
      <c r="C277" s="218"/>
      <c r="D277" s="219" t="s">
        <v>177</v>
      </c>
      <c r="E277" s="220" t="s">
        <v>21</v>
      </c>
      <c r="F277" s="221" t="s">
        <v>365</v>
      </c>
      <c r="G277" s="218"/>
      <c r="H277" s="222" t="s">
        <v>21</v>
      </c>
      <c r="I277" s="223"/>
      <c r="J277" s="218"/>
      <c r="K277" s="218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177</v>
      </c>
      <c r="AU277" s="228" t="s">
        <v>80</v>
      </c>
      <c r="AV277" s="12" t="s">
        <v>78</v>
      </c>
      <c r="AW277" s="12" t="s">
        <v>35</v>
      </c>
      <c r="AX277" s="12" t="s">
        <v>71</v>
      </c>
      <c r="AY277" s="228" t="s">
        <v>168</v>
      </c>
    </row>
    <row r="278" spans="2:65" s="13" customFormat="1" ht="13.5">
      <c r="B278" s="229"/>
      <c r="C278" s="230"/>
      <c r="D278" s="242" t="s">
        <v>177</v>
      </c>
      <c r="E278" s="252" t="s">
        <v>21</v>
      </c>
      <c r="F278" s="253" t="s">
        <v>374</v>
      </c>
      <c r="G278" s="230"/>
      <c r="H278" s="254">
        <v>18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AT278" s="239" t="s">
        <v>177</v>
      </c>
      <c r="AU278" s="239" t="s">
        <v>80</v>
      </c>
      <c r="AV278" s="13" t="s">
        <v>80</v>
      </c>
      <c r="AW278" s="13" t="s">
        <v>35</v>
      </c>
      <c r="AX278" s="13" t="s">
        <v>78</v>
      </c>
      <c r="AY278" s="239" t="s">
        <v>168</v>
      </c>
    </row>
    <row r="279" spans="2:65" s="1" customFormat="1" ht="22.5" customHeight="1">
      <c r="B279" s="42"/>
      <c r="C279" s="205" t="s">
        <v>375</v>
      </c>
      <c r="D279" s="205" t="s">
        <v>170</v>
      </c>
      <c r="E279" s="206" t="s">
        <v>376</v>
      </c>
      <c r="F279" s="207" t="s">
        <v>377</v>
      </c>
      <c r="G279" s="208" t="s">
        <v>173</v>
      </c>
      <c r="H279" s="209">
        <v>423.21600000000001</v>
      </c>
      <c r="I279" s="210"/>
      <c r="J279" s="211">
        <f>ROUND(I279*H279,2)</f>
        <v>0</v>
      </c>
      <c r="K279" s="207" t="s">
        <v>174</v>
      </c>
      <c r="L279" s="62"/>
      <c r="M279" s="212" t="s">
        <v>21</v>
      </c>
      <c r="N279" s="213" t="s">
        <v>42</v>
      </c>
      <c r="O279" s="43"/>
      <c r="P279" s="214">
        <f>O279*H279</f>
        <v>0</v>
      </c>
      <c r="Q279" s="214">
        <v>3.3579999999999999E-2</v>
      </c>
      <c r="R279" s="214">
        <f>Q279*H279</f>
        <v>14.211593279999999</v>
      </c>
      <c r="S279" s="214">
        <v>0</v>
      </c>
      <c r="T279" s="215">
        <f>S279*H279</f>
        <v>0</v>
      </c>
      <c r="AR279" s="25" t="s">
        <v>175</v>
      </c>
      <c r="AT279" s="25" t="s">
        <v>170</v>
      </c>
      <c r="AU279" s="25" t="s">
        <v>80</v>
      </c>
      <c r="AY279" s="25" t="s">
        <v>168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25" t="s">
        <v>78</v>
      </c>
      <c r="BK279" s="216">
        <f>ROUND(I279*H279,2)</f>
        <v>0</v>
      </c>
      <c r="BL279" s="25" t="s">
        <v>175</v>
      </c>
      <c r="BM279" s="25" t="s">
        <v>378</v>
      </c>
    </row>
    <row r="280" spans="2:65" s="12" customFormat="1" ht="13.5">
      <c r="B280" s="217"/>
      <c r="C280" s="218"/>
      <c r="D280" s="219" t="s">
        <v>177</v>
      </c>
      <c r="E280" s="220" t="s">
        <v>21</v>
      </c>
      <c r="F280" s="221" t="s">
        <v>379</v>
      </c>
      <c r="G280" s="218"/>
      <c r="H280" s="222" t="s">
        <v>21</v>
      </c>
      <c r="I280" s="223"/>
      <c r="J280" s="218"/>
      <c r="K280" s="218"/>
      <c r="L280" s="224"/>
      <c r="M280" s="225"/>
      <c r="N280" s="226"/>
      <c r="O280" s="226"/>
      <c r="P280" s="226"/>
      <c r="Q280" s="226"/>
      <c r="R280" s="226"/>
      <c r="S280" s="226"/>
      <c r="T280" s="227"/>
      <c r="AT280" s="228" t="s">
        <v>177</v>
      </c>
      <c r="AU280" s="228" t="s">
        <v>80</v>
      </c>
      <c r="AV280" s="12" t="s">
        <v>78</v>
      </c>
      <c r="AW280" s="12" t="s">
        <v>35</v>
      </c>
      <c r="AX280" s="12" t="s">
        <v>71</v>
      </c>
      <c r="AY280" s="228" t="s">
        <v>168</v>
      </c>
    </row>
    <row r="281" spans="2:65" s="13" customFormat="1" ht="13.5">
      <c r="B281" s="229"/>
      <c r="C281" s="230"/>
      <c r="D281" s="219" t="s">
        <v>177</v>
      </c>
      <c r="E281" s="231" t="s">
        <v>21</v>
      </c>
      <c r="F281" s="232" t="s">
        <v>380</v>
      </c>
      <c r="G281" s="230"/>
      <c r="H281" s="233">
        <v>2.16</v>
      </c>
      <c r="I281" s="234"/>
      <c r="J281" s="230"/>
      <c r="K281" s="230"/>
      <c r="L281" s="235"/>
      <c r="M281" s="236"/>
      <c r="N281" s="237"/>
      <c r="O281" s="237"/>
      <c r="P281" s="237"/>
      <c r="Q281" s="237"/>
      <c r="R281" s="237"/>
      <c r="S281" s="237"/>
      <c r="T281" s="238"/>
      <c r="AT281" s="239" t="s">
        <v>177</v>
      </c>
      <c r="AU281" s="239" t="s">
        <v>80</v>
      </c>
      <c r="AV281" s="13" t="s">
        <v>80</v>
      </c>
      <c r="AW281" s="13" t="s">
        <v>35</v>
      </c>
      <c r="AX281" s="13" t="s">
        <v>71</v>
      </c>
      <c r="AY281" s="239" t="s">
        <v>168</v>
      </c>
    </row>
    <row r="282" spans="2:65" s="13" customFormat="1" ht="13.5">
      <c r="B282" s="229"/>
      <c r="C282" s="230"/>
      <c r="D282" s="219" t="s">
        <v>177</v>
      </c>
      <c r="E282" s="231" t="s">
        <v>21</v>
      </c>
      <c r="F282" s="232" t="s">
        <v>381</v>
      </c>
      <c r="G282" s="230"/>
      <c r="H282" s="233">
        <v>2.1150000000000002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AT282" s="239" t="s">
        <v>177</v>
      </c>
      <c r="AU282" s="239" t="s">
        <v>80</v>
      </c>
      <c r="AV282" s="13" t="s">
        <v>80</v>
      </c>
      <c r="AW282" s="13" t="s">
        <v>35</v>
      </c>
      <c r="AX282" s="13" t="s">
        <v>71</v>
      </c>
      <c r="AY282" s="239" t="s">
        <v>168</v>
      </c>
    </row>
    <row r="283" spans="2:65" s="13" customFormat="1" ht="13.5">
      <c r="B283" s="229"/>
      <c r="C283" s="230"/>
      <c r="D283" s="219" t="s">
        <v>177</v>
      </c>
      <c r="E283" s="231" t="s">
        <v>21</v>
      </c>
      <c r="F283" s="232" t="s">
        <v>382</v>
      </c>
      <c r="G283" s="230"/>
      <c r="H283" s="233">
        <v>1.56</v>
      </c>
      <c r="I283" s="234"/>
      <c r="J283" s="230"/>
      <c r="K283" s="230"/>
      <c r="L283" s="235"/>
      <c r="M283" s="236"/>
      <c r="N283" s="237"/>
      <c r="O283" s="237"/>
      <c r="P283" s="237"/>
      <c r="Q283" s="237"/>
      <c r="R283" s="237"/>
      <c r="S283" s="237"/>
      <c r="T283" s="238"/>
      <c r="AT283" s="239" t="s">
        <v>177</v>
      </c>
      <c r="AU283" s="239" t="s">
        <v>80</v>
      </c>
      <c r="AV283" s="13" t="s">
        <v>80</v>
      </c>
      <c r="AW283" s="13" t="s">
        <v>35</v>
      </c>
      <c r="AX283" s="13" t="s">
        <v>71</v>
      </c>
      <c r="AY283" s="239" t="s">
        <v>168</v>
      </c>
    </row>
    <row r="284" spans="2:65" s="13" customFormat="1" ht="13.5">
      <c r="B284" s="229"/>
      <c r="C284" s="230"/>
      <c r="D284" s="219" t="s">
        <v>177</v>
      </c>
      <c r="E284" s="231" t="s">
        <v>21</v>
      </c>
      <c r="F284" s="232" t="s">
        <v>383</v>
      </c>
      <c r="G284" s="230"/>
      <c r="H284" s="233">
        <v>2.4</v>
      </c>
      <c r="I284" s="234"/>
      <c r="J284" s="230"/>
      <c r="K284" s="230"/>
      <c r="L284" s="235"/>
      <c r="M284" s="236"/>
      <c r="N284" s="237"/>
      <c r="O284" s="237"/>
      <c r="P284" s="237"/>
      <c r="Q284" s="237"/>
      <c r="R284" s="237"/>
      <c r="S284" s="237"/>
      <c r="T284" s="238"/>
      <c r="AT284" s="239" t="s">
        <v>177</v>
      </c>
      <c r="AU284" s="239" t="s">
        <v>80</v>
      </c>
      <c r="AV284" s="13" t="s">
        <v>80</v>
      </c>
      <c r="AW284" s="13" t="s">
        <v>35</v>
      </c>
      <c r="AX284" s="13" t="s">
        <v>71</v>
      </c>
      <c r="AY284" s="239" t="s">
        <v>168</v>
      </c>
    </row>
    <row r="285" spans="2:65" s="13" customFormat="1" ht="13.5">
      <c r="B285" s="229"/>
      <c r="C285" s="230"/>
      <c r="D285" s="219" t="s">
        <v>177</v>
      </c>
      <c r="E285" s="231" t="s">
        <v>21</v>
      </c>
      <c r="F285" s="232" t="s">
        <v>384</v>
      </c>
      <c r="G285" s="230"/>
      <c r="H285" s="233">
        <v>2.6909999999999998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AT285" s="239" t="s">
        <v>177</v>
      </c>
      <c r="AU285" s="239" t="s">
        <v>80</v>
      </c>
      <c r="AV285" s="13" t="s">
        <v>80</v>
      </c>
      <c r="AW285" s="13" t="s">
        <v>35</v>
      </c>
      <c r="AX285" s="13" t="s">
        <v>71</v>
      </c>
      <c r="AY285" s="239" t="s">
        <v>168</v>
      </c>
    </row>
    <row r="286" spans="2:65" s="13" customFormat="1" ht="13.5">
      <c r="B286" s="229"/>
      <c r="C286" s="230"/>
      <c r="D286" s="219" t="s">
        <v>177</v>
      </c>
      <c r="E286" s="231" t="s">
        <v>21</v>
      </c>
      <c r="F286" s="232" t="s">
        <v>385</v>
      </c>
      <c r="G286" s="230"/>
      <c r="H286" s="233">
        <v>1.6080000000000001</v>
      </c>
      <c r="I286" s="234"/>
      <c r="J286" s="230"/>
      <c r="K286" s="230"/>
      <c r="L286" s="235"/>
      <c r="M286" s="236"/>
      <c r="N286" s="237"/>
      <c r="O286" s="237"/>
      <c r="P286" s="237"/>
      <c r="Q286" s="237"/>
      <c r="R286" s="237"/>
      <c r="S286" s="237"/>
      <c r="T286" s="238"/>
      <c r="AT286" s="239" t="s">
        <v>177</v>
      </c>
      <c r="AU286" s="239" t="s">
        <v>80</v>
      </c>
      <c r="AV286" s="13" t="s">
        <v>80</v>
      </c>
      <c r="AW286" s="13" t="s">
        <v>35</v>
      </c>
      <c r="AX286" s="13" t="s">
        <v>71</v>
      </c>
      <c r="AY286" s="239" t="s">
        <v>168</v>
      </c>
    </row>
    <row r="287" spans="2:65" s="13" customFormat="1" ht="13.5">
      <c r="B287" s="229"/>
      <c r="C287" s="230"/>
      <c r="D287" s="219" t="s">
        <v>177</v>
      </c>
      <c r="E287" s="231" t="s">
        <v>21</v>
      </c>
      <c r="F287" s="232" t="s">
        <v>386</v>
      </c>
      <c r="G287" s="230"/>
      <c r="H287" s="233">
        <v>1.98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AT287" s="239" t="s">
        <v>177</v>
      </c>
      <c r="AU287" s="239" t="s">
        <v>80</v>
      </c>
      <c r="AV287" s="13" t="s">
        <v>80</v>
      </c>
      <c r="AW287" s="13" t="s">
        <v>35</v>
      </c>
      <c r="AX287" s="13" t="s">
        <v>71</v>
      </c>
      <c r="AY287" s="239" t="s">
        <v>168</v>
      </c>
    </row>
    <row r="288" spans="2:65" s="13" customFormat="1" ht="13.5">
      <c r="B288" s="229"/>
      <c r="C288" s="230"/>
      <c r="D288" s="219" t="s">
        <v>177</v>
      </c>
      <c r="E288" s="231" t="s">
        <v>21</v>
      </c>
      <c r="F288" s="232" t="s">
        <v>387</v>
      </c>
      <c r="G288" s="230"/>
      <c r="H288" s="233">
        <v>3.492</v>
      </c>
      <c r="I288" s="234"/>
      <c r="J288" s="230"/>
      <c r="K288" s="230"/>
      <c r="L288" s="235"/>
      <c r="M288" s="236"/>
      <c r="N288" s="237"/>
      <c r="O288" s="237"/>
      <c r="P288" s="237"/>
      <c r="Q288" s="237"/>
      <c r="R288" s="237"/>
      <c r="S288" s="237"/>
      <c r="T288" s="238"/>
      <c r="AT288" s="239" t="s">
        <v>177</v>
      </c>
      <c r="AU288" s="239" t="s">
        <v>80</v>
      </c>
      <c r="AV288" s="13" t="s">
        <v>80</v>
      </c>
      <c r="AW288" s="13" t="s">
        <v>35</v>
      </c>
      <c r="AX288" s="13" t="s">
        <v>71</v>
      </c>
      <c r="AY288" s="239" t="s">
        <v>168</v>
      </c>
    </row>
    <row r="289" spans="2:65" s="13" customFormat="1" ht="13.5">
      <c r="B289" s="229"/>
      <c r="C289" s="230"/>
      <c r="D289" s="219" t="s">
        <v>177</v>
      </c>
      <c r="E289" s="231" t="s">
        <v>21</v>
      </c>
      <c r="F289" s="232" t="s">
        <v>388</v>
      </c>
      <c r="G289" s="230"/>
      <c r="H289" s="233">
        <v>38.880000000000003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AT289" s="239" t="s">
        <v>177</v>
      </c>
      <c r="AU289" s="239" t="s">
        <v>80</v>
      </c>
      <c r="AV289" s="13" t="s">
        <v>80</v>
      </c>
      <c r="AW289" s="13" t="s">
        <v>35</v>
      </c>
      <c r="AX289" s="13" t="s">
        <v>71</v>
      </c>
      <c r="AY289" s="239" t="s">
        <v>168</v>
      </c>
    </row>
    <row r="290" spans="2:65" s="13" customFormat="1" ht="13.5">
      <c r="B290" s="229"/>
      <c r="C290" s="230"/>
      <c r="D290" s="219" t="s">
        <v>177</v>
      </c>
      <c r="E290" s="231" t="s">
        <v>21</v>
      </c>
      <c r="F290" s="232" t="s">
        <v>389</v>
      </c>
      <c r="G290" s="230"/>
      <c r="H290" s="233">
        <v>189.21</v>
      </c>
      <c r="I290" s="234"/>
      <c r="J290" s="230"/>
      <c r="K290" s="230"/>
      <c r="L290" s="235"/>
      <c r="M290" s="236"/>
      <c r="N290" s="237"/>
      <c r="O290" s="237"/>
      <c r="P290" s="237"/>
      <c r="Q290" s="237"/>
      <c r="R290" s="237"/>
      <c r="S290" s="237"/>
      <c r="T290" s="238"/>
      <c r="AT290" s="239" t="s">
        <v>177</v>
      </c>
      <c r="AU290" s="239" t="s">
        <v>80</v>
      </c>
      <c r="AV290" s="13" t="s">
        <v>80</v>
      </c>
      <c r="AW290" s="13" t="s">
        <v>35</v>
      </c>
      <c r="AX290" s="13" t="s">
        <v>71</v>
      </c>
      <c r="AY290" s="239" t="s">
        <v>168</v>
      </c>
    </row>
    <row r="291" spans="2:65" s="13" customFormat="1" ht="13.5">
      <c r="B291" s="229"/>
      <c r="C291" s="230"/>
      <c r="D291" s="219" t="s">
        <v>177</v>
      </c>
      <c r="E291" s="231" t="s">
        <v>21</v>
      </c>
      <c r="F291" s="232" t="s">
        <v>390</v>
      </c>
      <c r="G291" s="230"/>
      <c r="H291" s="233">
        <v>9.4499999999999993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AT291" s="239" t="s">
        <v>177</v>
      </c>
      <c r="AU291" s="239" t="s">
        <v>80</v>
      </c>
      <c r="AV291" s="13" t="s">
        <v>80</v>
      </c>
      <c r="AW291" s="13" t="s">
        <v>35</v>
      </c>
      <c r="AX291" s="13" t="s">
        <v>71</v>
      </c>
      <c r="AY291" s="239" t="s">
        <v>168</v>
      </c>
    </row>
    <row r="292" spans="2:65" s="13" customFormat="1" ht="13.5">
      <c r="B292" s="229"/>
      <c r="C292" s="230"/>
      <c r="D292" s="219" t="s">
        <v>177</v>
      </c>
      <c r="E292" s="231" t="s">
        <v>21</v>
      </c>
      <c r="F292" s="232" t="s">
        <v>391</v>
      </c>
      <c r="G292" s="230"/>
      <c r="H292" s="233">
        <v>18</v>
      </c>
      <c r="I292" s="234"/>
      <c r="J292" s="230"/>
      <c r="K292" s="230"/>
      <c r="L292" s="235"/>
      <c r="M292" s="236"/>
      <c r="N292" s="237"/>
      <c r="O292" s="237"/>
      <c r="P292" s="237"/>
      <c r="Q292" s="237"/>
      <c r="R292" s="237"/>
      <c r="S292" s="237"/>
      <c r="T292" s="238"/>
      <c r="AT292" s="239" t="s">
        <v>177</v>
      </c>
      <c r="AU292" s="239" t="s">
        <v>80</v>
      </c>
      <c r="AV292" s="13" t="s">
        <v>80</v>
      </c>
      <c r="AW292" s="13" t="s">
        <v>35</v>
      </c>
      <c r="AX292" s="13" t="s">
        <v>71</v>
      </c>
      <c r="AY292" s="239" t="s">
        <v>168</v>
      </c>
    </row>
    <row r="293" spans="2:65" s="13" customFormat="1" ht="13.5">
      <c r="B293" s="229"/>
      <c r="C293" s="230"/>
      <c r="D293" s="219" t="s">
        <v>177</v>
      </c>
      <c r="E293" s="231" t="s">
        <v>21</v>
      </c>
      <c r="F293" s="232" t="s">
        <v>392</v>
      </c>
      <c r="G293" s="230"/>
      <c r="H293" s="233">
        <v>10.56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AT293" s="239" t="s">
        <v>177</v>
      </c>
      <c r="AU293" s="239" t="s">
        <v>80</v>
      </c>
      <c r="AV293" s="13" t="s">
        <v>80</v>
      </c>
      <c r="AW293" s="13" t="s">
        <v>35</v>
      </c>
      <c r="AX293" s="13" t="s">
        <v>71</v>
      </c>
      <c r="AY293" s="239" t="s">
        <v>168</v>
      </c>
    </row>
    <row r="294" spans="2:65" s="13" customFormat="1" ht="13.5">
      <c r="B294" s="229"/>
      <c r="C294" s="230"/>
      <c r="D294" s="219" t="s">
        <v>177</v>
      </c>
      <c r="E294" s="231" t="s">
        <v>21</v>
      </c>
      <c r="F294" s="232" t="s">
        <v>393</v>
      </c>
      <c r="G294" s="230"/>
      <c r="H294" s="233">
        <v>54.99</v>
      </c>
      <c r="I294" s="234"/>
      <c r="J294" s="230"/>
      <c r="K294" s="230"/>
      <c r="L294" s="235"/>
      <c r="M294" s="236"/>
      <c r="N294" s="237"/>
      <c r="O294" s="237"/>
      <c r="P294" s="237"/>
      <c r="Q294" s="237"/>
      <c r="R294" s="237"/>
      <c r="S294" s="237"/>
      <c r="T294" s="238"/>
      <c r="AT294" s="239" t="s">
        <v>177</v>
      </c>
      <c r="AU294" s="239" t="s">
        <v>80</v>
      </c>
      <c r="AV294" s="13" t="s">
        <v>80</v>
      </c>
      <c r="AW294" s="13" t="s">
        <v>35</v>
      </c>
      <c r="AX294" s="13" t="s">
        <v>71</v>
      </c>
      <c r="AY294" s="239" t="s">
        <v>168</v>
      </c>
    </row>
    <row r="295" spans="2:65" s="13" customFormat="1" ht="13.5">
      <c r="B295" s="229"/>
      <c r="C295" s="230"/>
      <c r="D295" s="219" t="s">
        <v>177</v>
      </c>
      <c r="E295" s="231" t="s">
        <v>21</v>
      </c>
      <c r="F295" s="232" t="s">
        <v>394</v>
      </c>
      <c r="G295" s="230"/>
      <c r="H295" s="233">
        <v>2.58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AT295" s="239" t="s">
        <v>177</v>
      </c>
      <c r="AU295" s="239" t="s">
        <v>80</v>
      </c>
      <c r="AV295" s="13" t="s">
        <v>80</v>
      </c>
      <c r="AW295" s="13" t="s">
        <v>35</v>
      </c>
      <c r="AX295" s="13" t="s">
        <v>71</v>
      </c>
      <c r="AY295" s="239" t="s">
        <v>168</v>
      </c>
    </row>
    <row r="296" spans="2:65" s="13" customFormat="1" ht="13.5">
      <c r="B296" s="229"/>
      <c r="C296" s="230"/>
      <c r="D296" s="219" t="s">
        <v>177</v>
      </c>
      <c r="E296" s="231" t="s">
        <v>21</v>
      </c>
      <c r="F296" s="232" t="s">
        <v>395</v>
      </c>
      <c r="G296" s="230"/>
      <c r="H296" s="233">
        <v>23.76</v>
      </c>
      <c r="I296" s="234"/>
      <c r="J296" s="230"/>
      <c r="K296" s="230"/>
      <c r="L296" s="235"/>
      <c r="M296" s="236"/>
      <c r="N296" s="237"/>
      <c r="O296" s="237"/>
      <c r="P296" s="237"/>
      <c r="Q296" s="237"/>
      <c r="R296" s="237"/>
      <c r="S296" s="237"/>
      <c r="T296" s="238"/>
      <c r="AT296" s="239" t="s">
        <v>177</v>
      </c>
      <c r="AU296" s="239" t="s">
        <v>80</v>
      </c>
      <c r="AV296" s="13" t="s">
        <v>80</v>
      </c>
      <c r="AW296" s="13" t="s">
        <v>35</v>
      </c>
      <c r="AX296" s="13" t="s">
        <v>71</v>
      </c>
      <c r="AY296" s="239" t="s">
        <v>168</v>
      </c>
    </row>
    <row r="297" spans="2:65" s="13" customFormat="1" ht="13.5">
      <c r="B297" s="229"/>
      <c r="C297" s="230"/>
      <c r="D297" s="219" t="s">
        <v>177</v>
      </c>
      <c r="E297" s="231" t="s">
        <v>21</v>
      </c>
      <c r="F297" s="232" t="s">
        <v>396</v>
      </c>
      <c r="G297" s="230"/>
      <c r="H297" s="233">
        <v>3.33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AT297" s="239" t="s">
        <v>177</v>
      </c>
      <c r="AU297" s="239" t="s">
        <v>80</v>
      </c>
      <c r="AV297" s="13" t="s">
        <v>80</v>
      </c>
      <c r="AW297" s="13" t="s">
        <v>35</v>
      </c>
      <c r="AX297" s="13" t="s">
        <v>71</v>
      </c>
      <c r="AY297" s="239" t="s">
        <v>168</v>
      </c>
    </row>
    <row r="298" spans="2:65" s="13" customFormat="1" ht="13.5">
      <c r="B298" s="229"/>
      <c r="C298" s="230"/>
      <c r="D298" s="219" t="s">
        <v>177</v>
      </c>
      <c r="E298" s="231" t="s">
        <v>21</v>
      </c>
      <c r="F298" s="232" t="s">
        <v>397</v>
      </c>
      <c r="G298" s="230"/>
      <c r="H298" s="233">
        <v>7.44</v>
      </c>
      <c r="I298" s="234"/>
      <c r="J298" s="230"/>
      <c r="K298" s="230"/>
      <c r="L298" s="235"/>
      <c r="M298" s="236"/>
      <c r="N298" s="237"/>
      <c r="O298" s="237"/>
      <c r="P298" s="237"/>
      <c r="Q298" s="237"/>
      <c r="R298" s="237"/>
      <c r="S298" s="237"/>
      <c r="T298" s="238"/>
      <c r="AT298" s="239" t="s">
        <v>177</v>
      </c>
      <c r="AU298" s="239" t="s">
        <v>80</v>
      </c>
      <c r="AV298" s="13" t="s">
        <v>80</v>
      </c>
      <c r="AW298" s="13" t="s">
        <v>35</v>
      </c>
      <c r="AX298" s="13" t="s">
        <v>71</v>
      </c>
      <c r="AY298" s="239" t="s">
        <v>168</v>
      </c>
    </row>
    <row r="299" spans="2:65" s="13" customFormat="1" ht="13.5">
      <c r="B299" s="229"/>
      <c r="C299" s="230"/>
      <c r="D299" s="219" t="s">
        <v>177</v>
      </c>
      <c r="E299" s="231" t="s">
        <v>21</v>
      </c>
      <c r="F299" s="232" t="s">
        <v>398</v>
      </c>
      <c r="G299" s="230"/>
      <c r="H299" s="233">
        <v>2.2949999999999999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AT299" s="239" t="s">
        <v>177</v>
      </c>
      <c r="AU299" s="239" t="s">
        <v>80</v>
      </c>
      <c r="AV299" s="13" t="s">
        <v>80</v>
      </c>
      <c r="AW299" s="13" t="s">
        <v>35</v>
      </c>
      <c r="AX299" s="13" t="s">
        <v>71</v>
      </c>
      <c r="AY299" s="239" t="s">
        <v>168</v>
      </c>
    </row>
    <row r="300" spans="2:65" s="13" customFormat="1" ht="13.5">
      <c r="B300" s="229"/>
      <c r="C300" s="230"/>
      <c r="D300" s="219" t="s">
        <v>177</v>
      </c>
      <c r="E300" s="231" t="s">
        <v>21</v>
      </c>
      <c r="F300" s="232" t="s">
        <v>399</v>
      </c>
      <c r="G300" s="230"/>
      <c r="H300" s="233">
        <v>6.18</v>
      </c>
      <c r="I300" s="234"/>
      <c r="J300" s="230"/>
      <c r="K300" s="230"/>
      <c r="L300" s="235"/>
      <c r="M300" s="236"/>
      <c r="N300" s="237"/>
      <c r="O300" s="237"/>
      <c r="P300" s="237"/>
      <c r="Q300" s="237"/>
      <c r="R300" s="237"/>
      <c r="S300" s="237"/>
      <c r="T300" s="238"/>
      <c r="AT300" s="239" t="s">
        <v>177</v>
      </c>
      <c r="AU300" s="239" t="s">
        <v>80</v>
      </c>
      <c r="AV300" s="13" t="s">
        <v>80</v>
      </c>
      <c r="AW300" s="13" t="s">
        <v>35</v>
      </c>
      <c r="AX300" s="13" t="s">
        <v>71</v>
      </c>
      <c r="AY300" s="239" t="s">
        <v>168</v>
      </c>
    </row>
    <row r="301" spans="2:65" s="13" customFormat="1" ht="13.5">
      <c r="B301" s="229"/>
      <c r="C301" s="230"/>
      <c r="D301" s="219" t="s">
        <v>177</v>
      </c>
      <c r="E301" s="231" t="s">
        <v>21</v>
      </c>
      <c r="F301" s="232" t="s">
        <v>400</v>
      </c>
      <c r="G301" s="230"/>
      <c r="H301" s="233">
        <v>14.385</v>
      </c>
      <c r="I301" s="234"/>
      <c r="J301" s="230"/>
      <c r="K301" s="230"/>
      <c r="L301" s="235"/>
      <c r="M301" s="236"/>
      <c r="N301" s="237"/>
      <c r="O301" s="237"/>
      <c r="P301" s="237"/>
      <c r="Q301" s="237"/>
      <c r="R301" s="237"/>
      <c r="S301" s="237"/>
      <c r="T301" s="238"/>
      <c r="AT301" s="239" t="s">
        <v>177</v>
      </c>
      <c r="AU301" s="239" t="s">
        <v>80</v>
      </c>
      <c r="AV301" s="13" t="s">
        <v>80</v>
      </c>
      <c r="AW301" s="13" t="s">
        <v>35</v>
      </c>
      <c r="AX301" s="13" t="s">
        <v>71</v>
      </c>
      <c r="AY301" s="239" t="s">
        <v>168</v>
      </c>
    </row>
    <row r="302" spans="2:65" s="13" customFormat="1" ht="13.5">
      <c r="B302" s="229"/>
      <c r="C302" s="230"/>
      <c r="D302" s="219" t="s">
        <v>177</v>
      </c>
      <c r="E302" s="231" t="s">
        <v>21</v>
      </c>
      <c r="F302" s="232" t="s">
        <v>401</v>
      </c>
      <c r="G302" s="230"/>
      <c r="H302" s="233">
        <v>24.15</v>
      </c>
      <c r="I302" s="234"/>
      <c r="J302" s="230"/>
      <c r="K302" s="230"/>
      <c r="L302" s="235"/>
      <c r="M302" s="236"/>
      <c r="N302" s="237"/>
      <c r="O302" s="237"/>
      <c r="P302" s="237"/>
      <c r="Q302" s="237"/>
      <c r="R302" s="237"/>
      <c r="S302" s="237"/>
      <c r="T302" s="238"/>
      <c r="AT302" s="239" t="s">
        <v>177</v>
      </c>
      <c r="AU302" s="239" t="s">
        <v>80</v>
      </c>
      <c r="AV302" s="13" t="s">
        <v>80</v>
      </c>
      <c r="AW302" s="13" t="s">
        <v>35</v>
      </c>
      <c r="AX302" s="13" t="s">
        <v>71</v>
      </c>
      <c r="AY302" s="239" t="s">
        <v>168</v>
      </c>
    </row>
    <row r="303" spans="2:65" s="14" customFormat="1" ht="13.5">
      <c r="B303" s="240"/>
      <c r="C303" s="241"/>
      <c r="D303" s="242" t="s">
        <v>177</v>
      </c>
      <c r="E303" s="243" t="s">
        <v>21</v>
      </c>
      <c r="F303" s="244" t="s">
        <v>184</v>
      </c>
      <c r="G303" s="241"/>
      <c r="H303" s="245">
        <v>423.21600000000001</v>
      </c>
      <c r="I303" s="246"/>
      <c r="J303" s="241"/>
      <c r="K303" s="241"/>
      <c r="L303" s="247"/>
      <c r="M303" s="248"/>
      <c r="N303" s="249"/>
      <c r="O303" s="249"/>
      <c r="P303" s="249"/>
      <c r="Q303" s="249"/>
      <c r="R303" s="249"/>
      <c r="S303" s="249"/>
      <c r="T303" s="250"/>
      <c r="AT303" s="251" t="s">
        <v>177</v>
      </c>
      <c r="AU303" s="251" t="s">
        <v>80</v>
      </c>
      <c r="AV303" s="14" t="s">
        <v>175</v>
      </c>
      <c r="AW303" s="14" t="s">
        <v>35</v>
      </c>
      <c r="AX303" s="14" t="s">
        <v>78</v>
      </c>
      <c r="AY303" s="251" t="s">
        <v>168</v>
      </c>
    </row>
    <row r="304" spans="2:65" s="1" customFormat="1" ht="22.5" customHeight="1">
      <c r="B304" s="42"/>
      <c r="C304" s="205" t="s">
        <v>402</v>
      </c>
      <c r="D304" s="205" t="s">
        <v>170</v>
      </c>
      <c r="E304" s="206" t="s">
        <v>403</v>
      </c>
      <c r="F304" s="207" t="s">
        <v>404</v>
      </c>
      <c r="G304" s="208" t="s">
        <v>173</v>
      </c>
      <c r="H304" s="209">
        <v>3183.1210000000001</v>
      </c>
      <c r="I304" s="210"/>
      <c r="J304" s="211">
        <f>ROUND(I304*H304,2)</f>
        <v>0</v>
      </c>
      <c r="K304" s="207" t="s">
        <v>174</v>
      </c>
      <c r="L304" s="62"/>
      <c r="M304" s="212" t="s">
        <v>21</v>
      </c>
      <c r="N304" s="213" t="s">
        <v>42</v>
      </c>
      <c r="O304" s="43"/>
      <c r="P304" s="214">
        <f>O304*H304</f>
        <v>0</v>
      </c>
      <c r="Q304" s="214">
        <v>2.5999999999999998E-4</v>
      </c>
      <c r="R304" s="214">
        <f>Q304*H304</f>
        <v>0.82761145999999997</v>
      </c>
      <c r="S304" s="214">
        <v>0</v>
      </c>
      <c r="T304" s="215">
        <f>S304*H304</f>
        <v>0</v>
      </c>
      <c r="AR304" s="25" t="s">
        <v>175</v>
      </c>
      <c r="AT304" s="25" t="s">
        <v>170</v>
      </c>
      <c r="AU304" s="25" t="s">
        <v>80</v>
      </c>
      <c r="AY304" s="25" t="s">
        <v>168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25" t="s">
        <v>78</v>
      </c>
      <c r="BK304" s="216">
        <f>ROUND(I304*H304,2)</f>
        <v>0</v>
      </c>
      <c r="BL304" s="25" t="s">
        <v>175</v>
      </c>
      <c r="BM304" s="25" t="s">
        <v>405</v>
      </c>
    </row>
    <row r="305" spans="2:65" s="12" customFormat="1" ht="13.5">
      <c r="B305" s="217"/>
      <c r="C305" s="218"/>
      <c r="D305" s="219" t="s">
        <v>177</v>
      </c>
      <c r="E305" s="220" t="s">
        <v>21</v>
      </c>
      <c r="F305" s="221" t="s">
        <v>406</v>
      </c>
      <c r="G305" s="218"/>
      <c r="H305" s="222" t="s">
        <v>21</v>
      </c>
      <c r="I305" s="223"/>
      <c r="J305" s="218"/>
      <c r="K305" s="218"/>
      <c r="L305" s="224"/>
      <c r="M305" s="225"/>
      <c r="N305" s="226"/>
      <c r="O305" s="226"/>
      <c r="P305" s="226"/>
      <c r="Q305" s="226"/>
      <c r="R305" s="226"/>
      <c r="S305" s="226"/>
      <c r="T305" s="227"/>
      <c r="AT305" s="228" t="s">
        <v>177</v>
      </c>
      <c r="AU305" s="228" t="s">
        <v>80</v>
      </c>
      <c r="AV305" s="12" t="s">
        <v>78</v>
      </c>
      <c r="AW305" s="12" t="s">
        <v>35</v>
      </c>
      <c r="AX305" s="12" t="s">
        <v>71</v>
      </c>
      <c r="AY305" s="228" t="s">
        <v>168</v>
      </c>
    </row>
    <row r="306" spans="2:65" s="13" customFormat="1" ht="13.5">
      <c r="B306" s="229"/>
      <c r="C306" s="230"/>
      <c r="D306" s="219" t="s">
        <v>177</v>
      </c>
      <c r="E306" s="231" t="s">
        <v>21</v>
      </c>
      <c r="F306" s="232" t="s">
        <v>407</v>
      </c>
      <c r="G306" s="230"/>
      <c r="H306" s="233">
        <v>3144.6689999999999</v>
      </c>
      <c r="I306" s="234"/>
      <c r="J306" s="230"/>
      <c r="K306" s="230"/>
      <c r="L306" s="235"/>
      <c r="M306" s="236"/>
      <c r="N306" s="237"/>
      <c r="O306" s="237"/>
      <c r="P306" s="237"/>
      <c r="Q306" s="237"/>
      <c r="R306" s="237"/>
      <c r="S306" s="237"/>
      <c r="T306" s="238"/>
      <c r="AT306" s="239" t="s">
        <v>177</v>
      </c>
      <c r="AU306" s="239" t="s">
        <v>80</v>
      </c>
      <c r="AV306" s="13" t="s">
        <v>80</v>
      </c>
      <c r="AW306" s="13" t="s">
        <v>35</v>
      </c>
      <c r="AX306" s="13" t="s">
        <v>71</v>
      </c>
      <c r="AY306" s="239" t="s">
        <v>168</v>
      </c>
    </row>
    <row r="307" spans="2:65" s="13" customFormat="1" ht="13.5">
      <c r="B307" s="229"/>
      <c r="C307" s="230"/>
      <c r="D307" s="219" t="s">
        <v>177</v>
      </c>
      <c r="E307" s="231" t="s">
        <v>21</v>
      </c>
      <c r="F307" s="232" t="s">
        <v>408</v>
      </c>
      <c r="G307" s="230"/>
      <c r="H307" s="233">
        <v>38.451999999999998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AT307" s="239" t="s">
        <v>177</v>
      </c>
      <c r="AU307" s="239" t="s">
        <v>80</v>
      </c>
      <c r="AV307" s="13" t="s">
        <v>80</v>
      </c>
      <c r="AW307" s="13" t="s">
        <v>35</v>
      </c>
      <c r="AX307" s="13" t="s">
        <v>71</v>
      </c>
      <c r="AY307" s="239" t="s">
        <v>168</v>
      </c>
    </row>
    <row r="308" spans="2:65" s="14" customFormat="1" ht="13.5">
      <c r="B308" s="240"/>
      <c r="C308" s="241"/>
      <c r="D308" s="242" t="s">
        <v>177</v>
      </c>
      <c r="E308" s="243" t="s">
        <v>21</v>
      </c>
      <c r="F308" s="244" t="s">
        <v>184</v>
      </c>
      <c r="G308" s="241"/>
      <c r="H308" s="245">
        <v>3183.1210000000001</v>
      </c>
      <c r="I308" s="246"/>
      <c r="J308" s="241"/>
      <c r="K308" s="241"/>
      <c r="L308" s="247"/>
      <c r="M308" s="248"/>
      <c r="N308" s="249"/>
      <c r="O308" s="249"/>
      <c r="P308" s="249"/>
      <c r="Q308" s="249"/>
      <c r="R308" s="249"/>
      <c r="S308" s="249"/>
      <c r="T308" s="250"/>
      <c r="AT308" s="251" t="s">
        <v>177</v>
      </c>
      <c r="AU308" s="251" t="s">
        <v>80</v>
      </c>
      <c r="AV308" s="14" t="s">
        <v>175</v>
      </c>
      <c r="AW308" s="14" t="s">
        <v>35</v>
      </c>
      <c r="AX308" s="14" t="s">
        <v>78</v>
      </c>
      <c r="AY308" s="251" t="s">
        <v>168</v>
      </c>
    </row>
    <row r="309" spans="2:65" s="1" customFormat="1" ht="22.5" customHeight="1">
      <c r="B309" s="42"/>
      <c r="C309" s="205" t="s">
        <v>409</v>
      </c>
      <c r="D309" s="205" t="s">
        <v>170</v>
      </c>
      <c r="E309" s="206" t="s">
        <v>410</v>
      </c>
      <c r="F309" s="207" t="s">
        <v>411</v>
      </c>
      <c r="G309" s="208" t="s">
        <v>173</v>
      </c>
      <c r="H309" s="209">
        <v>70.319999999999993</v>
      </c>
      <c r="I309" s="210"/>
      <c r="J309" s="211">
        <f>ROUND(I309*H309,2)</f>
        <v>0</v>
      </c>
      <c r="K309" s="207" t="s">
        <v>174</v>
      </c>
      <c r="L309" s="62"/>
      <c r="M309" s="212" t="s">
        <v>21</v>
      </c>
      <c r="N309" s="213" t="s">
        <v>42</v>
      </c>
      <c r="O309" s="43"/>
      <c r="P309" s="214">
        <f>O309*H309</f>
        <v>0</v>
      </c>
      <c r="Q309" s="214">
        <v>7.9000000000000001E-4</v>
      </c>
      <c r="R309" s="214">
        <f>Q309*H309</f>
        <v>5.5552799999999992E-2</v>
      </c>
      <c r="S309" s="214">
        <v>0</v>
      </c>
      <c r="T309" s="215">
        <f>S309*H309</f>
        <v>0</v>
      </c>
      <c r="AR309" s="25" t="s">
        <v>175</v>
      </c>
      <c r="AT309" s="25" t="s">
        <v>170</v>
      </c>
      <c r="AU309" s="25" t="s">
        <v>80</v>
      </c>
      <c r="AY309" s="25" t="s">
        <v>168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25" t="s">
        <v>78</v>
      </c>
      <c r="BK309" s="216">
        <f>ROUND(I309*H309,2)</f>
        <v>0</v>
      </c>
      <c r="BL309" s="25" t="s">
        <v>175</v>
      </c>
      <c r="BM309" s="25" t="s">
        <v>412</v>
      </c>
    </row>
    <row r="310" spans="2:65" s="12" customFormat="1" ht="13.5">
      <c r="B310" s="217"/>
      <c r="C310" s="218"/>
      <c r="D310" s="219" t="s">
        <v>177</v>
      </c>
      <c r="E310" s="220" t="s">
        <v>21</v>
      </c>
      <c r="F310" s="221" t="s">
        <v>413</v>
      </c>
      <c r="G310" s="218"/>
      <c r="H310" s="222" t="s">
        <v>21</v>
      </c>
      <c r="I310" s="223"/>
      <c r="J310" s="218"/>
      <c r="K310" s="218"/>
      <c r="L310" s="224"/>
      <c r="M310" s="225"/>
      <c r="N310" s="226"/>
      <c r="O310" s="226"/>
      <c r="P310" s="226"/>
      <c r="Q310" s="226"/>
      <c r="R310" s="226"/>
      <c r="S310" s="226"/>
      <c r="T310" s="227"/>
      <c r="AT310" s="228" t="s">
        <v>177</v>
      </c>
      <c r="AU310" s="228" t="s">
        <v>80</v>
      </c>
      <c r="AV310" s="12" t="s">
        <v>78</v>
      </c>
      <c r="AW310" s="12" t="s">
        <v>35</v>
      </c>
      <c r="AX310" s="12" t="s">
        <v>71</v>
      </c>
      <c r="AY310" s="228" t="s">
        <v>168</v>
      </c>
    </row>
    <row r="311" spans="2:65" s="13" customFormat="1" ht="13.5">
      <c r="B311" s="229"/>
      <c r="C311" s="230"/>
      <c r="D311" s="242" t="s">
        <v>177</v>
      </c>
      <c r="E311" s="252" t="s">
        <v>21</v>
      </c>
      <c r="F311" s="253" t="s">
        <v>414</v>
      </c>
      <c r="G311" s="230"/>
      <c r="H311" s="254">
        <v>70.319999999999993</v>
      </c>
      <c r="I311" s="234"/>
      <c r="J311" s="230"/>
      <c r="K311" s="230"/>
      <c r="L311" s="235"/>
      <c r="M311" s="236"/>
      <c r="N311" s="237"/>
      <c r="O311" s="237"/>
      <c r="P311" s="237"/>
      <c r="Q311" s="237"/>
      <c r="R311" s="237"/>
      <c r="S311" s="237"/>
      <c r="T311" s="238"/>
      <c r="AT311" s="239" t="s">
        <v>177</v>
      </c>
      <c r="AU311" s="239" t="s">
        <v>80</v>
      </c>
      <c r="AV311" s="13" t="s">
        <v>80</v>
      </c>
      <c r="AW311" s="13" t="s">
        <v>35</v>
      </c>
      <c r="AX311" s="13" t="s">
        <v>78</v>
      </c>
      <c r="AY311" s="239" t="s">
        <v>168</v>
      </c>
    </row>
    <row r="312" spans="2:65" s="1" customFormat="1" ht="22.5" customHeight="1">
      <c r="B312" s="42"/>
      <c r="C312" s="205" t="s">
        <v>415</v>
      </c>
      <c r="D312" s="205" t="s">
        <v>170</v>
      </c>
      <c r="E312" s="206" t="s">
        <v>416</v>
      </c>
      <c r="F312" s="207" t="s">
        <v>417</v>
      </c>
      <c r="G312" s="208" t="s">
        <v>173</v>
      </c>
      <c r="H312" s="209">
        <v>0.47699999999999998</v>
      </c>
      <c r="I312" s="210"/>
      <c r="J312" s="211">
        <f>ROUND(I312*H312,2)</f>
        <v>0</v>
      </c>
      <c r="K312" s="207" t="s">
        <v>174</v>
      </c>
      <c r="L312" s="62"/>
      <c r="M312" s="212" t="s">
        <v>21</v>
      </c>
      <c r="N312" s="213" t="s">
        <v>42</v>
      </c>
      <c r="O312" s="43"/>
      <c r="P312" s="214">
        <f>O312*H312</f>
        <v>0</v>
      </c>
      <c r="Q312" s="214">
        <v>8.2500000000000004E-3</v>
      </c>
      <c r="R312" s="214">
        <f>Q312*H312</f>
        <v>3.9352500000000004E-3</v>
      </c>
      <c r="S312" s="214">
        <v>0</v>
      </c>
      <c r="T312" s="215">
        <f>S312*H312</f>
        <v>0</v>
      </c>
      <c r="AR312" s="25" t="s">
        <v>175</v>
      </c>
      <c r="AT312" s="25" t="s">
        <v>170</v>
      </c>
      <c r="AU312" s="25" t="s">
        <v>80</v>
      </c>
      <c r="AY312" s="25" t="s">
        <v>168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25" t="s">
        <v>78</v>
      </c>
      <c r="BK312" s="216">
        <f>ROUND(I312*H312,2)</f>
        <v>0</v>
      </c>
      <c r="BL312" s="25" t="s">
        <v>175</v>
      </c>
      <c r="BM312" s="25" t="s">
        <v>418</v>
      </c>
    </row>
    <row r="313" spans="2:65" s="12" customFormat="1" ht="13.5">
      <c r="B313" s="217"/>
      <c r="C313" s="218"/>
      <c r="D313" s="219" t="s">
        <v>177</v>
      </c>
      <c r="E313" s="220" t="s">
        <v>21</v>
      </c>
      <c r="F313" s="221" t="s">
        <v>419</v>
      </c>
      <c r="G313" s="218"/>
      <c r="H313" s="222" t="s">
        <v>21</v>
      </c>
      <c r="I313" s="223"/>
      <c r="J313" s="218"/>
      <c r="K313" s="218"/>
      <c r="L313" s="224"/>
      <c r="M313" s="225"/>
      <c r="N313" s="226"/>
      <c r="O313" s="226"/>
      <c r="P313" s="226"/>
      <c r="Q313" s="226"/>
      <c r="R313" s="226"/>
      <c r="S313" s="226"/>
      <c r="T313" s="227"/>
      <c r="AT313" s="228" t="s">
        <v>177</v>
      </c>
      <c r="AU313" s="228" t="s">
        <v>80</v>
      </c>
      <c r="AV313" s="12" t="s">
        <v>78</v>
      </c>
      <c r="AW313" s="12" t="s">
        <v>35</v>
      </c>
      <c r="AX313" s="12" t="s">
        <v>71</v>
      </c>
      <c r="AY313" s="228" t="s">
        <v>168</v>
      </c>
    </row>
    <row r="314" spans="2:65" s="12" customFormat="1" ht="13.5">
      <c r="B314" s="217"/>
      <c r="C314" s="218"/>
      <c r="D314" s="219" t="s">
        <v>177</v>
      </c>
      <c r="E314" s="220" t="s">
        <v>21</v>
      </c>
      <c r="F314" s="221" t="s">
        <v>420</v>
      </c>
      <c r="G314" s="218"/>
      <c r="H314" s="222" t="s">
        <v>21</v>
      </c>
      <c r="I314" s="223"/>
      <c r="J314" s="218"/>
      <c r="K314" s="218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177</v>
      </c>
      <c r="AU314" s="228" t="s">
        <v>80</v>
      </c>
      <c r="AV314" s="12" t="s">
        <v>78</v>
      </c>
      <c r="AW314" s="12" t="s">
        <v>35</v>
      </c>
      <c r="AX314" s="12" t="s">
        <v>71</v>
      </c>
      <c r="AY314" s="228" t="s">
        <v>168</v>
      </c>
    </row>
    <row r="315" spans="2:65" s="13" customFormat="1" ht="13.5">
      <c r="B315" s="229"/>
      <c r="C315" s="230"/>
      <c r="D315" s="242" t="s">
        <v>177</v>
      </c>
      <c r="E315" s="252" t="s">
        <v>21</v>
      </c>
      <c r="F315" s="253" t="s">
        <v>421</v>
      </c>
      <c r="G315" s="230"/>
      <c r="H315" s="254">
        <v>0.47699999999999998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AT315" s="239" t="s">
        <v>177</v>
      </c>
      <c r="AU315" s="239" t="s">
        <v>80</v>
      </c>
      <c r="AV315" s="13" t="s">
        <v>80</v>
      </c>
      <c r="AW315" s="13" t="s">
        <v>35</v>
      </c>
      <c r="AX315" s="13" t="s">
        <v>78</v>
      </c>
      <c r="AY315" s="239" t="s">
        <v>168</v>
      </c>
    </row>
    <row r="316" spans="2:65" s="1" customFormat="1" ht="22.5" customHeight="1">
      <c r="B316" s="42"/>
      <c r="C316" s="205" t="s">
        <v>422</v>
      </c>
      <c r="D316" s="205" t="s">
        <v>170</v>
      </c>
      <c r="E316" s="206" t="s">
        <v>423</v>
      </c>
      <c r="F316" s="207" t="s">
        <v>424</v>
      </c>
      <c r="G316" s="208" t="s">
        <v>173</v>
      </c>
      <c r="H316" s="209">
        <v>328.76499999999999</v>
      </c>
      <c r="I316" s="210"/>
      <c r="J316" s="211">
        <f>ROUND(I316*H316,2)</f>
        <v>0</v>
      </c>
      <c r="K316" s="207" t="s">
        <v>174</v>
      </c>
      <c r="L316" s="62"/>
      <c r="M316" s="212" t="s">
        <v>21</v>
      </c>
      <c r="N316" s="213" t="s">
        <v>42</v>
      </c>
      <c r="O316" s="43"/>
      <c r="P316" s="214">
        <f>O316*H316</f>
        <v>0</v>
      </c>
      <c r="Q316" s="214">
        <v>8.5000000000000006E-3</v>
      </c>
      <c r="R316" s="214">
        <f>Q316*H316</f>
        <v>2.7945025000000001</v>
      </c>
      <c r="S316" s="214">
        <v>0</v>
      </c>
      <c r="T316" s="215">
        <f>S316*H316</f>
        <v>0</v>
      </c>
      <c r="AR316" s="25" t="s">
        <v>175</v>
      </c>
      <c r="AT316" s="25" t="s">
        <v>170</v>
      </c>
      <c r="AU316" s="25" t="s">
        <v>80</v>
      </c>
      <c r="AY316" s="25" t="s">
        <v>168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25" t="s">
        <v>78</v>
      </c>
      <c r="BK316" s="216">
        <f>ROUND(I316*H316,2)</f>
        <v>0</v>
      </c>
      <c r="BL316" s="25" t="s">
        <v>175</v>
      </c>
      <c r="BM316" s="25" t="s">
        <v>425</v>
      </c>
    </row>
    <row r="317" spans="2:65" s="12" customFormat="1" ht="13.5">
      <c r="B317" s="217"/>
      <c r="C317" s="218"/>
      <c r="D317" s="219" t="s">
        <v>177</v>
      </c>
      <c r="E317" s="220" t="s">
        <v>21</v>
      </c>
      <c r="F317" s="221" t="s">
        <v>426</v>
      </c>
      <c r="G317" s="218"/>
      <c r="H317" s="222" t="s">
        <v>21</v>
      </c>
      <c r="I317" s="223"/>
      <c r="J317" s="218"/>
      <c r="K317" s="218"/>
      <c r="L317" s="224"/>
      <c r="M317" s="225"/>
      <c r="N317" s="226"/>
      <c r="O317" s="226"/>
      <c r="P317" s="226"/>
      <c r="Q317" s="226"/>
      <c r="R317" s="226"/>
      <c r="S317" s="226"/>
      <c r="T317" s="227"/>
      <c r="AT317" s="228" t="s">
        <v>177</v>
      </c>
      <c r="AU317" s="228" t="s">
        <v>80</v>
      </c>
      <c r="AV317" s="12" t="s">
        <v>78</v>
      </c>
      <c r="AW317" s="12" t="s">
        <v>35</v>
      </c>
      <c r="AX317" s="12" t="s">
        <v>71</v>
      </c>
      <c r="AY317" s="228" t="s">
        <v>168</v>
      </c>
    </row>
    <row r="318" spans="2:65" s="12" customFormat="1" ht="13.5">
      <c r="B318" s="217"/>
      <c r="C318" s="218"/>
      <c r="D318" s="219" t="s">
        <v>177</v>
      </c>
      <c r="E318" s="220" t="s">
        <v>21</v>
      </c>
      <c r="F318" s="221" t="s">
        <v>420</v>
      </c>
      <c r="G318" s="218"/>
      <c r="H318" s="222" t="s">
        <v>21</v>
      </c>
      <c r="I318" s="223"/>
      <c r="J318" s="218"/>
      <c r="K318" s="218"/>
      <c r="L318" s="224"/>
      <c r="M318" s="225"/>
      <c r="N318" s="226"/>
      <c r="O318" s="226"/>
      <c r="P318" s="226"/>
      <c r="Q318" s="226"/>
      <c r="R318" s="226"/>
      <c r="S318" s="226"/>
      <c r="T318" s="227"/>
      <c r="AT318" s="228" t="s">
        <v>177</v>
      </c>
      <c r="AU318" s="228" t="s">
        <v>80</v>
      </c>
      <c r="AV318" s="12" t="s">
        <v>78</v>
      </c>
      <c r="AW318" s="12" t="s">
        <v>35</v>
      </c>
      <c r="AX318" s="12" t="s">
        <v>71</v>
      </c>
      <c r="AY318" s="228" t="s">
        <v>168</v>
      </c>
    </row>
    <row r="319" spans="2:65" s="13" customFormat="1" ht="13.5">
      <c r="B319" s="229"/>
      <c r="C319" s="230"/>
      <c r="D319" s="219" t="s">
        <v>177</v>
      </c>
      <c r="E319" s="231" t="s">
        <v>21</v>
      </c>
      <c r="F319" s="232" t="s">
        <v>427</v>
      </c>
      <c r="G319" s="230"/>
      <c r="H319" s="233">
        <v>1.768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AT319" s="239" t="s">
        <v>177</v>
      </c>
      <c r="AU319" s="239" t="s">
        <v>80</v>
      </c>
      <c r="AV319" s="13" t="s">
        <v>80</v>
      </c>
      <c r="AW319" s="13" t="s">
        <v>35</v>
      </c>
      <c r="AX319" s="13" t="s">
        <v>71</v>
      </c>
      <c r="AY319" s="239" t="s">
        <v>168</v>
      </c>
    </row>
    <row r="320" spans="2:65" s="15" customFormat="1" ht="13.5">
      <c r="B320" s="268"/>
      <c r="C320" s="269"/>
      <c r="D320" s="219" t="s">
        <v>177</v>
      </c>
      <c r="E320" s="270" t="s">
        <v>21</v>
      </c>
      <c r="F320" s="271" t="s">
        <v>428</v>
      </c>
      <c r="G320" s="269"/>
      <c r="H320" s="272">
        <v>1.768</v>
      </c>
      <c r="I320" s="273"/>
      <c r="J320" s="269"/>
      <c r="K320" s="269"/>
      <c r="L320" s="274"/>
      <c r="M320" s="275"/>
      <c r="N320" s="276"/>
      <c r="O320" s="276"/>
      <c r="P320" s="276"/>
      <c r="Q320" s="276"/>
      <c r="R320" s="276"/>
      <c r="S320" s="276"/>
      <c r="T320" s="277"/>
      <c r="AT320" s="278" t="s">
        <v>177</v>
      </c>
      <c r="AU320" s="278" t="s">
        <v>80</v>
      </c>
      <c r="AV320" s="15" t="s">
        <v>190</v>
      </c>
      <c r="AW320" s="15" t="s">
        <v>35</v>
      </c>
      <c r="AX320" s="15" t="s">
        <v>71</v>
      </c>
      <c r="AY320" s="278" t="s">
        <v>168</v>
      </c>
    </row>
    <row r="321" spans="2:51" s="12" customFormat="1" ht="13.5">
      <c r="B321" s="217"/>
      <c r="C321" s="218"/>
      <c r="D321" s="219" t="s">
        <v>177</v>
      </c>
      <c r="E321" s="220" t="s">
        <v>21</v>
      </c>
      <c r="F321" s="221" t="s">
        <v>429</v>
      </c>
      <c r="G321" s="218"/>
      <c r="H321" s="222" t="s">
        <v>21</v>
      </c>
      <c r="I321" s="223"/>
      <c r="J321" s="218"/>
      <c r="K321" s="218"/>
      <c r="L321" s="224"/>
      <c r="M321" s="225"/>
      <c r="N321" s="226"/>
      <c r="O321" s="226"/>
      <c r="P321" s="226"/>
      <c r="Q321" s="226"/>
      <c r="R321" s="226"/>
      <c r="S321" s="226"/>
      <c r="T321" s="227"/>
      <c r="AT321" s="228" t="s">
        <v>177</v>
      </c>
      <c r="AU321" s="228" t="s">
        <v>80</v>
      </c>
      <c r="AV321" s="12" t="s">
        <v>78</v>
      </c>
      <c r="AW321" s="12" t="s">
        <v>35</v>
      </c>
      <c r="AX321" s="12" t="s">
        <v>71</v>
      </c>
      <c r="AY321" s="228" t="s">
        <v>168</v>
      </c>
    </row>
    <row r="322" spans="2:51" s="12" customFormat="1" ht="13.5">
      <c r="B322" s="217"/>
      <c r="C322" s="218"/>
      <c r="D322" s="219" t="s">
        <v>177</v>
      </c>
      <c r="E322" s="220" t="s">
        <v>21</v>
      </c>
      <c r="F322" s="221" t="s">
        <v>430</v>
      </c>
      <c r="G322" s="218"/>
      <c r="H322" s="222" t="s">
        <v>21</v>
      </c>
      <c r="I322" s="223"/>
      <c r="J322" s="218"/>
      <c r="K322" s="218"/>
      <c r="L322" s="224"/>
      <c r="M322" s="225"/>
      <c r="N322" s="226"/>
      <c r="O322" s="226"/>
      <c r="P322" s="226"/>
      <c r="Q322" s="226"/>
      <c r="R322" s="226"/>
      <c r="S322" s="226"/>
      <c r="T322" s="227"/>
      <c r="AT322" s="228" t="s">
        <v>177</v>
      </c>
      <c r="AU322" s="228" t="s">
        <v>80</v>
      </c>
      <c r="AV322" s="12" t="s">
        <v>78</v>
      </c>
      <c r="AW322" s="12" t="s">
        <v>35</v>
      </c>
      <c r="AX322" s="12" t="s">
        <v>71</v>
      </c>
      <c r="AY322" s="228" t="s">
        <v>168</v>
      </c>
    </row>
    <row r="323" spans="2:51" s="13" customFormat="1" ht="13.5">
      <c r="B323" s="229"/>
      <c r="C323" s="230"/>
      <c r="D323" s="219" t="s">
        <v>177</v>
      </c>
      <c r="E323" s="231" t="s">
        <v>21</v>
      </c>
      <c r="F323" s="232" t="s">
        <v>431</v>
      </c>
      <c r="G323" s="230"/>
      <c r="H323" s="233">
        <v>53.813000000000002</v>
      </c>
      <c r="I323" s="234"/>
      <c r="J323" s="230"/>
      <c r="K323" s="230"/>
      <c r="L323" s="235"/>
      <c r="M323" s="236"/>
      <c r="N323" s="237"/>
      <c r="O323" s="237"/>
      <c r="P323" s="237"/>
      <c r="Q323" s="237"/>
      <c r="R323" s="237"/>
      <c r="S323" s="237"/>
      <c r="T323" s="238"/>
      <c r="AT323" s="239" t="s">
        <v>177</v>
      </c>
      <c r="AU323" s="239" t="s">
        <v>80</v>
      </c>
      <c r="AV323" s="13" t="s">
        <v>80</v>
      </c>
      <c r="AW323" s="13" t="s">
        <v>35</v>
      </c>
      <c r="AX323" s="13" t="s">
        <v>71</v>
      </c>
      <c r="AY323" s="239" t="s">
        <v>168</v>
      </c>
    </row>
    <row r="324" spans="2:51" s="13" customFormat="1" ht="13.5">
      <c r="B324" s="229"/>
      <c r="C324" s="230"/>
      <c r="D324" s="219" t="s">
        <v>177</v>
      </c>
      <c r="E324" s="231" t="s">
        <v>21</v>
      </c>
      <c r="F324" s="232" t="s">
        <v>432</v>
      </c>
      <c r="G324" s="230"/>
      <c r="H324" s="233">
        <v>4.8029999999999999</v>
      </c>
      <c r="I324" s="234"/>
      <c r="J324" s="230"/>
      <c r="K324" s="230"/>
      <c r="L324" s="235"/>
      <c r="M324" s="236"/>
      <c r="N324" s="237"/>
      <c r="O324" s="237"/>
      <c r="P324" s="237"/>
      <c r="Q324" s="237"/>
      <c r="R324" s="237"/>
      <c r="S324" s="237"/>
      <c r="T324" s="238"/>
      <c r="AT324" s="239" t="s">
        <v>177</v>
      </c>
      <c r="AU324" s="239" t="s">
        <v>80</v>
      </c>
      <c r="AV324" s="13" t="s">
        <v>80</v>
      </c>
      <c r="AW324" s="13" t="s">
        <v>35</v>
      </c>
      <c r="AX324" s="13" t="s">
        <v>71</v>
      </c>
      <c r="AY324" s="239" t="s">
        <v>168</v>
      </c>
    </row>
    <row r="325" spans="2:51" s="12" customFormat="1" ht="13.5">
      <c r="B325" s="217"/>
      <c r="C325" s="218"/>
      <c r="D325" s="219" t="s">
        <v>177</v>
      </c>
      <c r="E325" s="220" t="s">
        <v>21</v>
      </c>
      <c r="F325" s="221" t="s">
        <v>433</v>
      </c>
      <c r="G325" s="218"/>
      <c r="H325" s="222" t="s">
        <v>21</v>
      </c>
      <c r="I325" s="223"/>
      <c r="J325" s="218"/>
      <c r="K325" s="218"/>
      <c r="L325" s="224"/>
      <c r="M325" s="225"/>
      <c r="N325" s="226"/>
      <c r="O325" s="226"/>
      <c r="P325" s="226"/>
      <c r="Q325" s="226"/>
      <c r="R325" s="226"/>
      <c r="S325" s="226"/>
      <c r="T325" s="227"/>
      <c r="AT325" s="228" t="s">
        <v>177</v>
      </c>
      <c r="AU325" s="228" t="s">
        <v>80</v>
      </c>
      <c r="AV325" s="12" t="s">
        <v>78</v>
      </c>
      <c r="AW325" s="12" t="s">
        <v>35</v>
      </c>
      <c r="AX325" s="12" t="s">
        <v>71</v>
      </c>
      <c r="AY325" s="228" t="s">
        <v>168</v>
      </c>
    </row>
    <row r="326" spans="2:51" s="13" customFormat="1" ht="13.5">
      <c r="B326" s="229"/>
      <c r="C326" s="230"/>
      <c r="D326" s="219" t="s">
        <v>177</v>
      </c>
      <c r="E326" s="231" t="s">
        <v>21</v>
      </c>
      <c r="F326" s="232" t="s">
        <v>434</v>
      </c>
      <c r="G326" s="230"/>
      <c r="H326" s="233">
        <v>5.9790000000000001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AT326" s="239" t="s">
        <v>177</v>
      </c>
      <c r="AU326" s="239" t="s">
        <v>80</v>
      </c>
      <c r="AV326" s="13" t="s">
        <v>80</v>
      </c>
      <c r="AW326" s="13" t="s">
        <v>35</v>
      </c>
      <c r="AX326" s="13" t="s">
        <v>71</v>
      </c>
      <c r="AY326" s="239" t="s">
        <v>168</v>
      </c>
    </row>
    <row r="327" spans="2:51" s="13" customFormat="1" ht="13.5">
      <c r="B327" s="229"/>
      <c r="C327" s="230"/>
      <c r="D327" s="219" t="s">
        <v>177</v>
      </c>
      <c r="E327" s="231" t="s">
        <v>21</v>
      </c>
      <c r="F327" s="232" t="s">
        <v>435</v>
      </c>
      <c r="G327" s="230"/>
      <c r="H327" s="233">
        <v>6.202</v>
      </c>
      <c r="I327" s="234"/>
      <c r="J327" s="230"/>
      <c r="K327" s="230"/>
      <c r="L327" s="235"/>
      <c r="M327" s="236"/>
      <c r="N327" s="237"/>
      <c r="O327" s="237"/>
      <c r="P327" s="237"/>
      <c r="Q327" s="237"/>
      <c r="R327" s="237"/>
      <c r="S327" s="237"/>
      <c r="T327" s="238"/>
      <c r="AT327" s="239" t="s">
        <v>177</v>
      </c>
      <c r="AU327" s="239" t="s">
        <v>80</v>
      </c>
      <c r="AV327" s="13" t="s">
        <v>80</v>
      </c>
      <c r="AW327" s="13" t="s">
        <v>35</v>
      </c>
      <c r="AX327" s="13" t="s">
        <v>71</v>
      </c>
      <c r="AY327" s="239" t="s">
        <v>168</v>
      </c>
    </row>
    <row r="328" spans="2:51" s="13" customFormat="1" ht="13.5">
      <c r="B328" s="229"/>
      <c r="C328" s="230"/>
      <c r="D328" s="219" t="s">
        <v>177</v>
      </c>
      <c r="E328" s="231" t="s">
        <v>21</v>
      </c>
      <c r="F328" s="232" t="s">
        <v>436</v>
      </c>
      <c r="G328" s="230"/>
      <c r="H328" s="233">
        <v>5.4720000000000004</v>
      </c>
      <c r="I328" s="234"/>
      <c r="J328" s="230"/>
      <c r="K328" s="230"/>
      <c r="L328" s="235"/>
      <c r="M328" s="236"/>
      <c r="N328" s="237"/>
      <c r="O328" s="237"/>
      <c r="P328" s="237"/>
      <c r="Q328" s="237"/>
      <c r="R328" s="237"/>
      <c r="S328" s="237"/>
      <c r="T328" s="238"/>
      <c r="AT328" s="239" t="s">
        <v>177</v>
      </c>
      <c r="AU328" s="239" t="s">
        <v>80</v>
      </c>
      <c r="AV328" s="13" t="s">
        <v>80</v>
      </c>
      <c r="AW328" s="13" t="s">
        <v>35</v>
      </c>
      <c r="AX328" s="13" t="s">
        <v>71</v>
      </c>
      <c r="AY328" s="239" t="s">
        <v>168</v>
      </c>
    </row>
    <row r="329" spans="2:51" s="13" customFormat="1" ht="13.5">
      <c r="B329" s="229"/>
      <c r="C329" s="230"/>
      <c r="D329" s="219" t="s">
        <v>177</v>
      </c>
      <c r="E329" s="231" t="s">
        <v>21</v>
      </c>
      <c r="F329" s="232" t="s">
        <v>437</v>
      </c>
      <c r="G329" s="230"/>
      <c r="H329" s="233">
        <v>3.0249999999999999</v>
      </c>
      <c r="I329" s="234"/>
      <c r="J329" s="230"/>
      <c r="K329" s="230"/>
      <c r="L329" s="235"/>
      <c r="M329" s="236"/>
      <c r="N329" s="237"/>
      <c r="O329" s="237"/>
      <c r="P329" s="237"/>
      <c r="Q329" s="237"/>
      <c r="R329" s="237"/>
      <c r="S329" s="237"/>
      <c r="T329" s="238"/>
      <c r="AT329" s="239" t="s">
        <v>177</v>
      </c>
      <c r="AU329" s="239" t="s">
        <v>80</v>
      </c>
      <c r="AV329" s="13" t="s">
        <v>80</v>
      </c>
      <c r="AW329" s="13" t="s">
        <v>35</v>
      </c>
      <c r="AX329" s="13" t="s">
        <v>71</v>
      </c>
      <c r="AY329" s="239" t="s">
        <v>168</v>
      </c>
    </row>
    <row r="330" spans="2:51" s="12" customFormat="1" ht="13.5">
      <c r="B330" s="217"/>
      <c r="C330" s="218"/>
      <c r="D330" s="219" t="s">
        <v>177</v>
      </c>
      <c r="E330" s="220" t="s">
        <v>21</v>
      </c>
      <c r="F330" s="221" t="s">
        <v>283</v>
      </c>
      <c r="G330" s="218"/>
      <c r="H330" s="222" t="s">
        <v>21</v>
      </c>
      <c r="I330" s="223"/>
      <c r="J330" s="218"/>
      <c r="K330" s="218"/>
      <c r="L330" s="224"/>
      <c r="M330" s="225"/>
      <c r="N330" s="226"/>
      <c r="O330" s="226"/>
      <c r="P330" s="226"/>
      <c r="Q330" s="226"/>
      <c r="R330" s="226"/>
      <c r="S330" s="226"/>
      <c r="T330" s="227"/>
      <c r="AT330" s="228" t="s">
        <v>177</v>
      </c>
      <c r="AU330" s="228" t="s">
        <v>80</v>
      </c>
      <c r="AV330" s="12" t="s">
        <v>78</v>
      </c>
      <c r="AW330" s="12" t="s">
        <v>35</v>
      </c>
      <c r="AX330" s="12" t="s">
        <v>71</v>
      </c>
      <c r="AY330" s="228" t="s">
        <v>168</v>
      </c>
    </row>
    <row r="331" spans="2:51" s="13" customFormat="1" ht="13.5">
      <c r="B331" s="229"/>
      <c r="C331" s="230"/>
      <c r="D331" s="219" t="s">
        <v>177</v>
      </c>
      <c r="E331" s="231" t="s">
        <v>21</v>
      </c>
      <c r="F331" s="232" t="s">
        <v>432</v>
      </c>
      <c r="G331" s="230"/>
      <c r="H331" s="233">
        <v>4.8029999999999999</v>
      </c>
      <c r="I331" s="234"/>
      <c r="J331" s="230"/>
      <c r="K331" s="230"/>
      <c r="L331" s="235"/>
      <c r="M331" s="236"/>
      <c r="N331" s="237"/>
      <c r="O331" s="237"/>
      <c r="P331" s="237"/>
      <c r="Q331" s="237"/>
      <c r="R331" s="237"/>
      <c r="S331" s="237"/>
      <c r="T331" s="238"/>
      <c r="AT331" s="239" t="s">
        <v>177</v>
      </c>
      <c r="AU331" s="239" t="s">
        <v>80</v>
      </c>
      <c r="AV331" s="13" t="s">
        <v>80</v>
      </c>
      <c r="AW331" s="13" t="s">
        <v>35</v>
      </c>
      <c r="AX331" s="13" t="s">
        <v>71</v>
      </c>
      <c r="AY331" s="239" t="s">
        <v>168</v>
      </c>
    </row>
    <row r="332" spans="2:51" s="13" customFormat="1" ht="13.5">
      <c r="B332" s="229"/>
      <c r="C332" s="230"/>
      <c r="D332" s="219" t="s">
        <v>177</v>
      </c>
      <c r="E332" s="231" t="s">
        <v>21</v>
      </c>
      <c r="F332" s="232" t="s">
        <v>438</v>
      </c>
      <c r="G332" s="230"/>
      <c r="H332" s="233">
        <v>29.896000000000001</v>
      </c>
      <c r="I332" s="234"/>
      <c r="J332" s="230"/>
      <c r="K332" s="230"/>
      <c r="L332" s="235"/>
      <c r="M332" s="236"/>
      <c r="N332" s="237"/>
      <c r="O332" s="237"/>
      <c r="P332" s="237"/>
      <c r="Q332" s="237"/>
      <c r="R332" s="237"/>
      <c r="S332" s="237"/>
      <c r="T332" s="238"/>
      <c r="AT332" s="239" t="s">
        <v>177</v>
      </c>
      <c r="AU332" s="239" t="s">
        <v>80</v>
      </c>
      <c r="AV332" s="13" t="s">
        <v>80</v>
      </c>
      <c r="AW332" s="13" t="s">
        <v>35</v>
      </c>
      <c r="AX332" s="13" t="s">
        <v>71</v>
      </c>
      <c r="AY332" s="239" t="s">
        <v>168</v>
      </c>
    </row>
    <row r="333" spans="2:51" s="13" customFormat="1" ht="13.5">
      <c r="B333" s="229"/>
      <c r="C333" s="230"/>
      <c r="D333" s="219" t="s">
        <v>177</v>
      </c>
      <c r="E333" s="231" t="s">
        <v>21</v>
      </c>
      <c r="F333" s="232" t="s">
        <v>439</v>
      </c>
      <c r="G333" s="230"/>
      <c r="H333" s="233">
        <v>19.890999999999998</v>
      </c>
      <c r="I333" s="234"/>
      <c r="J333" s="230"/>
      <c r="K333" s="230"/>
      <c r="L333" s="235"/>
      <c r="M333" s="236"/>
      <c r="N333" s="237"/>
      <c r="O333" s="237"/>
      <c r="P333" s="237"/>
      <c r="Q333" s="237"/>
      <c r="R333" s="237"/>
      <c r="S333" s="237"/>
      <c r="T333" s="238"/>
      <c r="AT333" s="239" t="s">
        <v>177</v>
      </c>
      <c r="AU333" s="239" t="s">
        <v>80</v>
      </c>
      <c r="AV333" s="13" t="s">
        <v>80</v>
      </c>
      <c r="AW333" s="13" t="s">
        <v>35</v>
      </c>
      <c r="AX333" s="13" t="s">
        <v>71</v>
      </c>
      <c r="AY333" s="239" t="s">
        <v>168</v>
      </c>
    </row>
    <row r="334" spans="2:51" s="12" customFormat="1" ht="13.5">
      <c r="B334" s="217"/>
      <c r="C334" s="218"/>
      <c r="D334" s="219" t="s">
        <v>177</v>
      </c>
      <c r="E334" s="220" t="s">
        <v>21</v>
      </c>
      <c r="F334" s="221" t="s">
        <v>440</v>
      </c>
      <c r="G334" s="218"/>
      <c r="H334" s="222" t="s">
        <v>21</v>
      </c>
      <c r="I334" s="223"/>
      <c r="J334" s="218"/>
      <c r="K334" s="218"/>
      <c r="L334" s="224"/>
      <c r="M334" s="225"/>
      <c r="N334" s="226"/>
      <c r="O334" s="226"/>
      <c r="P334" s="226"/>
      <c r="Q334" s="226"/>
      <c r="R334" s="226"/>
      <c r="S334" s="226"/>
      <c r="T334" s="227"/>
      <c r="AT334" s="228" t="s">
        <v>177</v>
      </c>
      <c r="AU334" s="228" t="s">
        <v>80</v>
      </c>
      <c r="AV334" s="12" t="s">
        <v>78</v>
      </c>
      <c r="AW334" s="12" t="s">
        <v>35</v>
      </c>
      <c r="AX334" s="12" t="s">
        <v>71</v>
      </c>
      <c r="AY334" s="228" t="s">
        <v>168</v>
      </c>
    </row>
    <row r="335" spans="2:51" s="13" customFormat="1" ht="13.5">
      <c r="B335" s="229"/>
      <c r="C335" s="230"/>
      <c r="D335" s="219" t="s">
        <v>177</v>
      </c>
      <c r="E335" s="231" t="s">
        <v>21</v>
      </c>
      <c r="F335" s="232" t="s">
        <v>441</v>
      </c>
      <c r="G335" s="230"/>
      <c r="H335" s="233">
        <v>3.9710000000000001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AT335" s="239" t="s">
        <v>177</v>
      </c>
      <c r="AU335" s="239" t="s">
        <v>80</v>
      </c>
      <c r="AV335" s="13" t="s">
        <v>80</v>
      </c>
      <c r="AW335" s="13" t="s">
        <v>35</v>
      </c>
      <c r="AX335" s="13" t="s">
        <v>71</v>
      </c>
      <c r="AY335" s="239" t="s">
        <v>168</v>
      </c>
    </row>
    <row r="336" spans="2:51" s="13" customFormat="1" ht="13.5">
      <c r="B336" s="229"/>
      <c r="C336" s="230"/>
      <c r="D336" s="219" t="s">
        <v>177</v>
      </c>
      <c r="E336" s="231" t="s">
        <v>21</v>
      </c>
      <c r="F336" s="232" t="s">
        <v>442</v>
      </c>
      <c r="G336" s="230"/>
      <c r="H336" s="233">
        <v>9.0519999999999996</v>
      </c>
      <c r="I336" s="234"/>
      <c r="J336" s="230"/>
      <c r="K336" s="230"/>
      <c r="L336" s="235"/>
      <c r="M336" s="236"/>
      <c r="N336" s="237"/>
      <c r="O336" s="237"/>
      <c r="P336" s="237"/>
      <c r="Q336" s="237"/>
      <c r="R336" s="237"/>
      <c r="S336" s="237"/>
      <c r="T336" s="238"/>
      <c r="AT336" s="239" t="s">
        <v>177</v>
      </c>
      <c r="AU336" s="239" t="s">
        <v>80</v>
      </c>
      <c r="AV336" s="13" t="s">
        <v>80</v>
      </c>
      <c r="AW336" s="13" t="s">
        <v>35</v>
      </c>
      <c r="AX336" s="13" t="s">
        <v>71</v>
      </c>
      <c r="AY336" s="239" t="s">
        <v>168</v>
      </c>
    </row>
    <row r="337" spans="2:51" s="13" customFormat="1" ht="13.5">
      <c r="B337" s="229"/>
      <c r="C337" s="230"/>
      <c r="D337" s="219" t="s">
        <v>177</v>
      </c>
      <c r="E337" s="231" t="s">
        <v>21</v>
      </c>
      <c r="F337" s="232" t="s">
        <v>443</v>
      </c>
      <c r="G337" s="230"/>
      <c r="H337" s="233">
        <v>7.7249999999999996</v>
      </c>
      <c r="I337" s="234"/>
      <c r="J337" s="230"/>
      <c r="K337" s="230"/>
      <c r="L337" s="235"/>
      <c r="M337" s="236"/>
      <c r="N337" s="237"/>
      <c r="O337" s="237"/>
      <c r="P337" s="237"/>
      <c r="Q337" s="237"/>
      <c r="R337" s="237"/>
      <c r="S337" s="237"/>
      <c r="T337" s="238"/>
      <c r="AT337" s="239" t="s">
        <v>177</v>
      </c>
      <c r="AU337" s="239" t="s">
        <v>80</v>
      </c>
      <c r="AV337" s="13" t="s">
        <v>80</v>
      </c>
      <c r="AW337" s="13" t="s">
        <v>35</v>
      </c>
      <c r="AX337" s="13" t="s">
        <v>71</v>
      </c>
      <c r="AY337" s="239" t="s">
        <v>168</v>
      </c>
    </row>
    <row r="338" spans="2:51" s="13" customFormat="1" ht="13.5">
      <c r="B338" s="229"/>
      <c r="C338" s="230"/>
      <c r="D338" s="219" t="s">
        <v>177</v>
      </c>
      <c r="E338" s="231" t="s">
        <v>21</v>
      </c>
      <c r="F338" s="232" t="s">
        <v>444</v>
      </c>
      <c r="G338" s="230"/>
      <c r="H338" s="233">
        <v>10.224</v>
      </c>
      <c r="I338" s="234"/>
      <c r="J338" s="230"/>
      <c r="K338" s="230"/>
      <c r="L338" s="235"/>
      <c r="M338" s="236"/>
      <c r="N338" s="237"/>
      <c r="O338" s="237"/>
      <c r="P338" s="237"/>
      <c r="Q338" s="237"/>
      <c r="R338" s="237"/>
      <c r="S338" s="237"/>
      <c r="T338" s="238"/>
      <c r="AT338" s="239" t="s">
        <v>177</v>
      </c>
      <c r="AU338" s="239" t="s">
        <v>80</v>
      </c>
      <c r="AV338" s="13" t="s">
        <v>80</v>
      </c>
      <c r="AW338" s="13" t="s">
        <v>35</v>
      </c>
      <c r="AX338" s="13" t="s">
        <v>71</v>
      </c>
      <c r="AY338" s="239" t="s">
        <v>168</v>
      </c>
    </row>
    <row r="339" spans="2:51" s="13" customFormat="1" ht="13.5">
      <c r="B339" s="229"/>
      <c r="C339" s="230"/>
      <c r="D339" s="219" t="s">
        <v>177</v>
      </c>
      <c r="E339" s="231" t="s">
        <v>21</v>
      </c>
      <c r="F339" s="232" t="s">
        <v>445</v>
      </c>
      <c r="G339" s="230"/>
      <c r="H339" s="233">
        <v>0.20499999999999999</v>
      </c>
      <c r="I339" s="234"/>
      <c r="J339" s="230"/>
      <c r="K339" s="230"/>
      <c r="L339" s="235"/>
      <c r="M339" s="236"/>
      <c r="N339" s="237"/>
      <c r="O339" s="237"/>
      <c r="P339" s="237"/>
      <c r="Q339" s="237"/>
      <c r="R339" s="237"/>
      <c r="S339" s="237"/>
      <c r="T339" s="238"/>
      <c r="AT339" s="239" t="s">
        <v>177</v>
      </c>
      <c r="AU339" s="239" t="s">
        <v>80</v>
      </c>
      <c r="AV339" s="13" t="s">
        <v>80</v>
      </c>
      <c r="AW339" s="13" t="s">
        <v>35</v>
      </c>
      <c r="AX339" s="13" t="s">
        <v>71</v>
      </c>
      <c r="AY339" s="239" t="s">
        <v>168</v>
      </c>
    </row>
    <row r="340" spans="2:51" s="12" customFormat="1" ht="13.5">
      <c r="B340" s="217"/>
      <c r="C340" s="218"/>
      <c r="D340" s="219" t="s">
        <v>177</v>
      </c>
      <c r="E340" s="220" t="s">
        <v>21</v>
      </c>
      <c r="F340" s="221" t="s">
        <v>446</v>
      </c>
      <c r="G340" s="218"/>
      <c r="H340" s="222" t="s">
        <v>21</v>
      </c>
      <c r="I340" s="223"/>
      <c r="J340" s="218"/>
      <c r="K340" s="218"/>
      <c r="L340" s="224"/>
      <c r="M340" s="225"/>
      <c r="N340" s="226"/>
      <c r="O340" s="226"/>
      <c r="P340" s="226"/>
      <c r="Q340" s="226"/>
      <c r="R340" s="226"/>
      <c r="S340" s="226"/>
      <c r="T340" s="227"/>
      <c r="AT340" s="228" t="s">
        <v>177</v>
      </c>
      <c r="AU340" s="228" t="s">
        <v>80</v>
      </c>
      <c r="AV340" s="12" t="s">
        <v>78</v>
      </c>
      <c r="AW340" s="12" t="s">
        <v>35</v>
      </c>
      <c r="AX340" s="12" t="s">
        <v>71</v>
      </c>
      <c r="AY340" s="228" t="s">
        <v>168</v>
      </c>
    </row>
    <row r="341" spans="2:51" s="13" customFormat="1" ht="13.5">
      <c r="B341" s="229"/>
      <c r="C341" s="230"/>
      <c r="D341" s="219" t="s">
        <v>177</v>
      </c>
      <c r="E341" s="231" t="s">
        <v>21</v>
      </c>
      <c r="F341" s="232" t="s">
        <v>441</v>
      </c>
      <c r="G341" s="230"/>
      <c r="H341" s="233">
        <v>3.9710000000000001</v>
      </c>
      <c r="I341" s="234"/>
      <c r="J341" s="230"/>
      <c r="K341" s="230"/>
      <c r="L341" s="235"/>
      <c r="M341" s="236"/>
      <c r="N341" s="237"/>
      <c r="O341" s="237"/>
      <c r="P341" s="237"/>
      <c r="Q341" s="237"/>
      <c r="R341" s="237"/>
      <c r="S341" s="237"/>
      <c r="T341" s="238"/>
      <c r="AT341" s="239" t="s">
        <v>177</v>
      </c>
      <c r="AU341" s="239" t="s">
        <v>80</v>
      </c>
      <c r="AV341" s="13" t="s">
        <v>80</v>
      </c>
      <c r="AW341" s="13" t="s">
        <v>35</v>
      </c>
      <c r="AX341" s="13" t="s">
        <v>71</v>
      </c>
      <c r="AY341" s="239" t="s">
        <v>168</v>
      </c>
    </row>
    <row r="342" spans="2:51" s="13" customFormat="1" ht="13.5">
      <c r="B342" s="229"/>
      <c r="C342" s="230"/>
      <c r="D342" s="219" t="s">
        <v>177</v>
      </c>
      <c r="E342" s="231" t="s">
        <v>21</v>
      </c>
      <c r="F342" s="232" t="s">
        <v>442</v>
      </c>
      <c r="G342" s="230"/>
      <c r="H342" s="233">
        <v>9.0519999999999996</v>
      </c>
      <c r="I342" s="234"/>
      <c r="J342" s="230"/>
      <c r="K342" s="230"/>
      <c r="L342" s="235"/>
      <c r="M342" s="236"/>
      <c r="N342" s="237"/>
      <c r="O342" s="237"/>
      <c r="P342" s="237"/>
      <c r="Q342" s="237"/>
      <c r="R342" s="237"/>
      <c r="S342" s="237"/>
      <c r="T342" s="238"/>
      <c r="AT342" s="239" t="s">
        <v>177</v>
      </c>
      <c r="AU342" s="239" t="s">
        <v>80</v>
      </c>
      <c r="AV342" s="13" t="s">
        <v>80</v>
      </c>
      <c r="AW342" s="13" t="s">
        <v>35</v>
      </c>
      <c r="AX342" s="13" t="s">
        <v>71</v>
      </c>
      <c r="AY342" s="239" t="s">
        <v>168</v>
      </c>
    </row>
    <row r="343" spans="2:51" s="13" customFormat="1" ht="13.5">
      <c r="B343" s="229"/>
      <c r="C343" s="230"/>
      <c r="D343" s="219" t="s">
        <v>177</v>
      </c>
      <c r="E343" s="231" t="s">
        <v>21</v>
      </c>
      <c r="F343" s="232" t="s">
        <v>443</v>
      </c>
      <c r="G343" s="230"/>
      <c r="H343" s="233">
        <v>7.7249999999999996</v>
      </c>
      <c r="I343" s="234"/>
      <c r="J343" s="230"/>
      <c r="K343" s="230"/>
      <c r="L343" s="235"/>
      <c r="M343" s="236"/>
      <c r="N343" s="237"/>
      <c r="O343" s="237"/>
      <c r="P343" s="237"/>
      <c r="Q343" s="237"/>
      <c r="R343" s="237"/>
      <c r="S343" s="237"/>
      <c r="T343" s="238"/>
      <c r="AT343" s="239" t="s">
        <v>177</v>
      </c>
      <c r="AU343" s="239" t="s">
        <v>80</v>
      </c>
      <c r="AV343" s="13" t="s">
        <v>80</v>
      </c>
      <c r="AW343" s="13" t="s">
        <v>35</v>
      </c>
      <c r="AX343" s="13" t="s">
        <v>71</v>
      </c>
      <c r="AY343" s="239" t="s">
        <v>168</v>
      </c>
    </row>
    <row r="344" spans="2:51" s="13" customFormat="1" ht="13.5">
      <c r="B344" s="229"/>
      <c r="C344" s="230"/>
      <c r="D344" s="219" t="s">
        <v>177</v>
      </c>
      <c r="E344" s="231" t="s">
        <v>21</v>
      </c>
      <c r="F344" s="232" t="s">
        <v>444</v>
      </c>
      <c r="G344" s="230"/>
      <c r="H344" s="233">
        <v>10.224</v>
      </c>
      <c r="I344" s="234"/>
      <c r="J344" s="230"/>
      <c r="K344" s="230"/>
      <c r="L344" s="235"/>
      <c r="M344" s="236"/>
      <c r="N344" s="237"/>
      <c r="O344" s="237"/>
      <c r="P344" s="237"/>
      <c r="Q344" s="237"/>
      <c r="R344" s="237"/>
      <c r="S344" s="237"/>
      <c r="T344" s="238"/>
      <c r="AT344" s="239" t="s">
        <v>177</v>
      </c>
      <c r="AU344" s="239" t="s">
        <v>80</v>
      </c>
      <c r="AV344" s="13" t="s">
        <v>80</v>
      </c>
      <c r="AW344" s="13" t="s">
        <v>35</v>
      </c>
      <c r="AX344" s="13" t="s">
        <v>71</v>
      </c>
      <c r="AY344" s="239" t="s">
        <v>168</v>
      </c>
    </row>
    <row r="345" spans="2:51" s="13" customFormat="1" ht="13.5">
      <c r="B345" s="229"/>
      <c r="C345" s="230"/>
      <c r="D345" s="219" t="s">
        <v>177</v>
      </c>
      <c r="E345" s="231" t="s">
        <v>21</v>
      </c>
      <c r="F345" s="232" t="s">
        <v>445</v>
      </c>
      <c r="G345" s="230"/>
      <c r="H345" s="233">
        <v>0.20499999999999999</v>
      </c>
      <c r="I345" s="234"/>
      <c r="J345" s="230"/>
      <c r="K345" s="230"/>
      <c r="L345" s="235"/>
      <c r="M345" s="236"/>
      <c r="N345" s="237"/>
      <c r="O345" s="237"/>
      <c r="P345" s="237"/>
      <c r="Q345" s="237"/>
      <c r="R345" s="237"/>
      <c r="S345" s="237"/>
      <c r="T345" s="238"/>
      <c r="AT345" s="239" t="s">
        <v>177</v>
      </c>
      <c r="AU345" s="239" t="s">
        <v>80</v>
      </c>
      <c r="AV345" s="13" t="s">
        <v>80</v>
      </c>
      <c r="AW345" s="13" t="s">
        <v>35</v>
      </c>
      <c r="AX345" s="13" t="s">
        <v>71</v>
      </c>
      <c r="AY345" s="239" t="s">
        <v>168</v>
      </c>
    </row>
    <row r="346" spans="2:51" s="13" customFormat="1" ht="13.5">
      <c r="B346" s="229"/>
      <c r="C346" s="230"/>
      <c r="D346" s="219" t="s">
        <v>177</v>
      </c>
      <c r="E346" s="231" t="s">
        <v>21</v>
      </c>
      <c r="F346" s="232" t="s">
        <v>447</v>
      </c>
      <c r="G346" s="230"/>
      <c r="H346" s="233">
        <v>0.502</v>
      </c>
      <c r="I346" s="234"/>
      <c r="J346" s="230"/>
      <c r="K346" s="230"/>
      <c r="L346" s="235"/>
      <c r="M346" s="236"/>
      <c r="N346" s="237"/>
      <c r="O346" s="237"/>
      <c r="P346" s="237"/>
      <c r="Q346" s="237"/>
      <c r="R346" s="237"/>
      <c r="S346" s="237"/>
      <c r="T346" s="238"/>
      <c r="AT346" s="239" t="s">
        <v>177</v>
      </c>
      <c r="AU346" s="239" t="s">
        <v>80</v>
      </c>
      <c r="AV346" s="13" t="s">
        <v>80</v>
      </c>
      <c r="AW346" s="13" t="s">
        <v>35</v>
      </c>
      <c r="AX346" s="13" t="s">
        <v>71</v>
      </c>
      <c r="AY346" s="239" t="s">
        <v>168</v>
      </c>
    </row>
    <row r="347" spans="2:51" s="12" customFormat="1" ht="13.5">
      <c r="B347" s="217"/>
      <c r="C347" s="218"/>
      <c r="D347" s="219" t="s">
        <v>177</v>
      </c>
      <c r="E347" s="220" t="s">
        <v>21</v>
      </c>
      <c r="F347" s="221" t="s">
        <v>285</v>
      </c>
      <c r="G347" s="218"/>
      <c r="H347" s="222" t="s">
        <v>21</v>
      </c>
      <c r="I347" s="223"/>
      <c r="J347" s="218"/>
      <c r="K347" s="218"/>
      <c r="L347" s="224"/>
      <c r="M347" s="225"/>
      <c r="N347" s="226"/>
      <c r="O347" s="226"/>
      <c r="P347" s="226"/>
      <c r="Q347" s="226"/>
      <c r="R347" s="226"/>
      <c r="S347" s="226"/>
      <c r="T347" s="227"/>
      <c r="AT347" s="228" t="s">
        <v>177</v>
      </c>
      <c r="AU347" s="228" t="s">
        <v>80</v>
      </c>
      <c r="AV347" s="12" t="s">
        <v>78</v>
      </c>
      <c r="AW347" s="12" t="s">
        <v>35</v>
      </c>
      <c r="AX347" s="12" t="s">
        <v>71</v>
      </c>
      <c r="AY347" s="228" t="s">
        <v>168</v>
      </c>
    </row>
    <row r="348" spans="2:51" s="13" customFormat="1" ht="13.5">
      <c r="B348" s="229"/>
      <c r="C348" s="230"/>
      <c r="D348" s="219" t="s">
        <v>177</v>
      </c>
      <c r="E348" s="231" t="s">
        <v>21</v>
      </c>
      <c r="F348" s="232" t="s">
        <v>448</v>
      </c>
      <c r="G348" s="230"/>
      <c r="H348" s="233">
        <v>59.792000000000002</v>
      </c>
      <c r="I348" s="234"/>
      <c r="J348" s="230"/>
      <c r="K348" s="230"/>
      <c r="L348" s="235"/>
      <c r="M348" s="236"/>
      <c r="N348" s="237"/>
      <c r="O348" s="237"/>
      <c r="P348" s="237"/>
      <c r="Q348" s="237"/>
      <c r="R348" s="237"/>
      <c r="S348" s="237"/>
      <c r="T348" s="238"/>
      <c r="AT348" s="239" t="s">
        <v>177</v>
      </c>
      <c r="AU348" s="239" t="s">
        <v>80</v>
      </c>
      <c r="AV348" s="13" t="s">
        <v>80</v>
      </c>
      <c r="AW348" s="13" t="s">
        <v>35</v>
      </c>
      <c r="AX348" s="13" t="s">
        <v>71</v>
      </c>
      <c r="AY348" s="239" t="s">
        <v>168</v>
      </c>
    </row>
    <row r="349" spans="2:51" s="12" customFormat="1" ht="13.5">
      <c r="B349" s="217"/>
      <c r="C349" s="218"/>
      <c r="D349" s="219" t="s">
        <v>177</v>
      </c>
      <c r="E349" s="220" t="s">
        <v>21</v>
      </c>
      <c r="F349" s="221" t="s">
        <v>449</v>
      </c>
      <c r="G349" s="218"/>
      <c r="H349" s="222" t="s">
        <v>21</v>
      </c>
      <c r="I349" s="223"/>
      <c r="J349" s="218"/>
      <c r="K349" s="218"/>
      <c r="L349" s="224"/>
      <c r="M349" s="225"/>
      <c r="N349" s="226"/>
      <c r="O349" s="226"/>
      <c r="P349" s="226"/>
      <c r="Q349" s="226"/>
      <c r="R349" s="226"/>
      <c r="S349" s="226"/>
      <c r="T349" s="227"/>
      <c r="AT349" s="228" t="s">
        <v>177</v>
      </c>
      <c r="AU349" s="228" t="s">
        <v>80</v>
      </c>
      <c r="AV349" s="12" t="s">
        <v>78</v>
      </c>
      <c r="AW349" s="12" t="s">
        <v>35</v>
      </c>
      <c r="AX349" s="12" t="s">
        <v>71</v>
      </c>
      <c r="AY349" s="228" t="s">
        <v>168</v>
      </c>
    </row>
    <row r="350" spans="2:51" s="13" customFormat="1" ht="13.5">
      <c r="B350" s="229"/>
      <c r="C350" s="230"/>
      <c r="D350" s="219" t="s">
        <v>177</v>
      </c>
      <c r="E350" s="231" t="s">
        <v>21</v>
      </c>
      <c r="F350" s="232" t="s">
        <v>450</v>
      </c>
      <c r="G350" s="230"/>
      <c r="H350" s="233">
        <v>11.958</v>
      </c>
      <c r="I350" s="234"/>
      <c r="J350" s="230"/>
      <c r="K350" s="230"/>
      <c r="L350" s="235"/>
      <c r="M350" s="236"/>
      <c r="N350" s="237"/>
      <c r="O350" s="237"/>
      <c r="P350" s="237"/>
      <c r="Q350" s="237"/>
      <c r="R350" s="237"/>
      <c r="S350" s="237"/>
      <c r="T350" s="238"/>
      <c r="AT350" s="239" t="s">
        <v>177</v>
      </c>
      <c r="AU350" s="239" t="s">
        <v>80</v>
      </c>
      <c r="AV350" s="13" t="s">
        <v>80</v>
      </c>
      <c r="AW350" s="13" t="s">
        <v>35</v>
      </c>
      <c r="AX350" s="13" t="s">
        <v>71</v>
      </c>
      <c r="AY350" s="239" t="s">
        <v>168</v>
      </c>
    </row>
    <row r="351" spans="2:51" s="13" customFormat="1" ht="13.5">
      <c r="B351" s="229"/>
      <c r="C351" s="230"/>
      <c r="D351" s="219" t="s">
        <v>177</v>
      </c>
      <c r="E351" s="231" t="s">
        <v>21</v>
      </c>
      <c r="F351" s="232" t="s">
        <v>435</v>
      </c>
      <c r="G351" s="230"/>
      <c r="H351" s="233">
        <v>6.202</v>
      </c>
      <c r="I351" s="234"/>
      <c r="J351" s="230"/>
      <c r="K351" s="230"/>
      <c r="L351" s="235"/>
      <c r="M351" s="236"/>
      <c r="N351" s="237"/>
      <c r="O351" s="237"/>
      <c r="P351" s="237"/>
      <c r="Q351" s="237"/>
      <c r="R351" s="237"/>
      <c r="S351" s="237"/>
      <c r="T351" s="238"/>
      <c r="AT351" s="239" t="s">
        <v>177</v>
      </c>
      <c r="AU351" s="239" t="s">
        <v>80</v>
      </c>
      <c r="AV351" s="13" t="s">
        <v>80</v>
      </c>
      <c r="AW351" s="13" t="s">
        <v>35</v>
      </c>
      <c r="AX351" s="13" t="s">
        <v>71</v>
      </c>
      <c r="AY351" s="239" t="s">
        <v>168</v>
      </c>
    </row>
    <row r="352" spans="2:51" s="13" customFormat="1" ht="13.5">
      <c r="B352" s="229"/>
      <c r="C352" s="230"/>
      <c r="D352" s="219" t="s">
        <v>177</v>
      </c>
      <c r="E352" s="231" t="s">
        <v>21</v>
      </c>
      <c r="F352" s="232" t="s">
        <v>436</v>
      </c>
      <c r="G352" s="230"/>
      <c r="H352" s="233">
        <v>5.4720000000000004</v>
      </c>
      <c r="I352" s="234"/>
      <c r="J352" s="230"/>
      <c r="K352" s="230"/>
      <c r="L352" s="235"/>
      <c r="M352" s="236"/>
      <c r="N352" s="237"/>
      <c r="O352" s="237"/>
      <c r="P352" s="237"/>
      <c r="Q352" s="237"/>
      <c r="R352" s="237"/>
      <c r="S352" s="237"/>
      <c r="T352" s="238"/>
      <c r="AT352" s="239" t="s">
        <v>177</v>
      </c>
      <c r="AU352" s="239" t="s">
        <v>80</v>
      </c>
      <c r="AV352" s="13" t="s">
        <v>80</v>
      </c>
      <c r="AW352" s="13" t="s">
        <v>35</v>
      </c>
      <c r="AX352" s="13" t="s">
        <v>71</v>
      </c>
      <c r="AY352" s="239" t="s">
        <v>168</v>
      </c>
    </row>
    <row r="353" spans="2:65" s="13" customFormat="1" ht="13.5">
      <c r="B353" s="229"/>
      <c r="C353" s="230"/>
      <c r="D353" s="219" t="s">
        <v>177</v>
      </c>
      <c r="E353" s="231" t="s">
        <v>21</v>
      </c>
      <c r="F353" s="232" t="s">
        <v>437</v>
      </c>
      <c r="G353" s="230"/>
      <c r="H353" s="233">
        <v>3.0249999999999999</v>
      </c>
      <c r="I353" s="234"/>
      <c r="J353" s="230"/>
      <c r="K353" s="230"/>
      <c r="L353" s="235"/>
      <c r="M353" s="236"/>
      <c r="N353" s="237"/>
      <c r="O353" s="237"/>
      <c r="P353" s="237"/>
      <c r="Q353" s="237"/>
      <c r="R353" s="237"/>
      <c r="S353" s="237"/>
      <c r="T353" s="238"/>
      <c r="AT353" s="239" t="s">
        <v>177</v>
      </c>
      <c r="AU353" s="239" t="s">
        <v>80</v>
      </c>
      <c r="AV353" s="13" t="s">
        <v>80</v>
      </c>
      <c r="AW353" s="13" t="s">
        <v>35</v>
      </c>
      <c r="AX353" s="13" t="s">
        <v>71</v>
      </c>
      <c r="AY353" s="239" t="s">
        <v>168</v>
      </c>
    </row>
    <row r="354" spans="2:65" s="12" customFormat="1" ht="13.5">
      <c r="B354" s="217"/>
      <c r="C354" s="218"/>
      <c r="D354" s="219" t="s">
        <v>177</v>
      </c>
      <c r="E354" s="220" t="s">
        <v>21</v>
      </c>
      <c r="F354" s="221" t="s">
        <v>451</v>
      </c>
      <c r="G354" s="218"/>
      <c r="H354" s="222" t="s">
        <v>21</v>
      </c>
      <c r="I354" s="223"/>
      <c r="J354" s="218"/>
      <c r="K354" s="218"/>
      <c r="L354" s="224"/>
      <c r="M354" s="225"/>
      <c r="N354" s="226"/>
      <c r="O354" s="226"/>
      <c r="P354" s="226"/>
      <c r="Q354" s="226"/>
      <c r="R354" s="226"/>
      <c r="S354" s="226"/>
      <c r="T354" s="227"/>
      <c r="AT354" s="228" t="s">
        <v>177</v>
      </c>
      <c r="AU354" s="228" t="s">
        <v>80</v>
      </c>
      <c r="AV354" s="12" t="s">
        <v>78</v>
      </c>
      <c r="AW354" s="12" t="s">
        <v>35</v>
      </c>
      <c r="AX354" s="12" t="s">
        <v>71</v>
      </c>
      <c r="AY354" s="228" t="s">
        <v>168</v>
      </c>
    </row>
    <row r="355" spans="2:65" s="13" customFormat="1" ht="13.5">
      <c r="B355" s="229"/>
      <c r="C355" s="230"/>
      <c r="D355" s="219" t="s">
        <v>177</v>
      </c>
      <c r="E355" s="231" t="s">
        <v>21</v>
      </c>
      <c r="F355" s="232" t="s">
        <v>452</v>
      </c>
      <c r="G355" s="230"/>
      <c r="H355" s="233">
        <v>23.917000000000002</v>
      </c>
      <c r="I355" s="234"/>
      <c r="J355" s="230"/>
      <c r="K355" s="230"/>
      <c r="L355" s="235"/>
      <c r="M355" s="236"/>
      <c r="N355" s="237"/>
      <c r="O355" s="237"/>
      <c r="P355" s="237"/>
      <c r="Q355" s="237"/>
      <c r="R355" s="237"/>
      <c r="S355" s="237"/>
      <c r="T355" s="238"/>
      <c r="AT355" s="239" t="s">
        <v>177</v>
      </c>
      <c r="AU355" s="239" t="s">
        <v>80</v>
      </c>
      <c r="AV355" s="13" t="s">
        <v>80</v>
      </c>
      <c r="AW355" s="13" t="s">
        <v>35</v>
      </c>
      <c r="AX355" s="13" t="s">
        <v>71</v>
      </c>
      <c r="AY355" s="239" t="s">
        <v>168</v>
      </c>
    </row>
    <row r="356" spans="2:65" s="13" customFormat="1" ht="13.5">
      <c r="B356" s="229"/>
      <c r="C356" s="230"/>
      <c r="D356" s="219" t="s">
        <v>177</v>
      </c>
      <c r="E356" s="231" t="s">
        <v>21</v>
      </c>
      <c r="F356" s="232" t="s">
        <v>439</v>
      </c>
      <c r="G356" s="230"/>
      <c r="H356" s="233">
        <v>19.890999999999998</v>
      </c>
      <c r="I356" s="234"/>
      <c r="J356" s="230"/>
      <c r="K356" s="230"/>
      <c r="L356" s="235"/>
      <c r="M356" s="236"/>
      <c r="N356" s="237"/>
      <c r="O356" s="237"/>
      <c r="P356" s="237"/>
      <c r="Q356" s="237"/>
      <c r="R356" s="237"/>
      <c r="S356" s="237"/>
      <c r="T356" s="238"/>
      <c r="AT356" s="239" t="s">
        <v>177</v>
      </c>
      <c r="AU356" s="239" t="s">
        <v>80</v>
      </c>
      <c r="AV356" s="13" t="s">
        <v>80</v>
      </c>
      <c r="AW356" s="13" t="s">
        <v>35</v>
      </c>
      <c r="AX356" s="13" t="s">
        <v>71</v>
      </c>
      <c r="AY356" s="239" t="s">
        <v>168</v>
      </c>
    </row>
    <row r="357" spans="2:65" s="15" customFormat="1" ht="13.5">
      <c r="B357" s="268"/>
      <c r="C357" s="269"/>
      <c r="D357" s="219" t="s">
        <v>177</v>
      </c>
      <c r="E357" s="270" t="s">
        <v>21</v>
      </c>
      <c r="F357" s="271" t="s">
        <v>428</v>
      </c>
      <c r="G357" s="269"/>
      <c r="H357" s="272">
        <v>326.99700000000001</v>
      </c>
      <c r="I357" s="273"/>
      <c r="J357" s="269"/>
      <c r="K357" s="269"/>
      <c r="L357" s="274"/>
      <c r="M357" s="275"/>
      <c r="N357" s="276"/>
      <c r="O357" s="276"/>
      <c r="P357" s="276"/>
      <c r="Q357" s="276"/>
      <c r="R357" s="276"/>
      <c r="S357" s="276"/>
      <c r="T357" s="277"/>
      <c r="AT357" s="278" t="s">
        <v>177</v>
      </c>
      <c r="AU357" s="278" t="s">
        <v>80</v>
      </c>
      <c r="AV357" s="15" t="s">
        <v>190</v>
      </c>
      <c r="AW357" s="15" t="s">
        <v>35</v>
      </c>
      <c r="AX357" s="15" t="s">
        <v>71</v>
      </c>
      <c r="AY357" s="278" t="s">
        <v>168</v>
      </c>
    </row>
    <row r="358" spans="2:65" s="14" customFormat="1" ht="13.5">
      <c r="B358" s="240"/>
      <c r="C358" s="241"/>
      <c r="D358" s="242" t="s">
        <v>177</v>
      </c>
      <c r="E358" s="243" t="s">
        <v>21</v>
      </c>
      <c r="F358" s="244" t="s">
        <v>184</v>
      </c>
      <c r="G358" s="241"/>
      <c r="H358" s="245">
        <v>328.76499999999999</v>
      </c>
      <c r="I358" s="246"/>
      <c r="J358" s="241"/>
      <c r="K358" s="241"/>
      <c r="L358" s="247"/>
      <c r="M358" s="248"/>
      <c r="N358" s="249"/>
      <c r="O358" s="249"/>
      <c r="P358" s="249"/>
      <c r="Q358" s="249"/>
      <c r="R358" s="249"/>
      <c r="S358" s="249"/>
      <c r="T358" s="250"/>
      <c r="AT358" s="251" t="s">
        <v>177</v>
      </c>
      <c r="AU358" s="251" t="s">
        <v>80</v>
      </c>
      <c r="AV358" s="14" t="s">
        <v>175</v>
      </c>
      <c r="AW358" s="14" t="s">
        <v>35</v>
      </c>
      <c r="AX358" s="14" t="s">
        <v>78</v>
      </c>
      <c r="AY358" s="251" t="s">
        <v>168</v>
      </c>
    </row>
    <row r="359" spans="2:65" s="1" customFormat="1" ht="22.5" customHeight="1">
      <c r="B359" s="42"/>
      <c r="C359" s="255" t="s">
        <v>453</v>
      </c>
      <c r="D359" s="255" t="s">
        <v>253</v>
      </c>
      <c r="E359" s="256" t="s">
        <v>454</v>
      </c>
      <c r="F359" s="257" t="s">
        <v>455</v>
      </c>
      <c r="G359" s="258" t="s">
        <v>173</v>
      </c>
      <c r="H359" s="259">
        <v>333.53699999999998</v>
      </c>
      <c r="I359" s="260"/>
      <c r="J359" s="261">
        <f>ROUND(I359*H359,2)</f>
        <v>0</v>
      </c>
      <c r="K359" s="257" t="s">
        <v>174</v>
      </c>
      <c r="L359" s="262"/>
      <c r="M359" s="263" t="s">
        <v>21</v>
      </c>
      <c r="N359" s="264" t="s">
        <v>42</v>
      </c>
      <c r="O359" s="43"/>
      <c r="P359" s="214">
        <f>O359*H359</f>
        <v>0</v>
      </c>
      <c r="Q359" s="214">
        <v>2.3800000000000002E-3</v>
      </c>
      <c r="R359" s="214">
        <f>Q359*H359</f>
        <v>0.79381805999999999</v>
      </c>
      <c r="S359" s="214">
        <v>0</v>
      </c>
      <c r="T359" s="215">
        <f>S359*H359</f>
        <v>0</v>
      </c>
      <c r="AR359" s="25" t="s">
        <v>237</v>
      </c>
      <c r="AT359" s="25" t="s">
        <v>253</v>
      </c>
      <c r="AU359" s="25" t="s">
        <v>80</v>
      </c>
      <c r="AY359" s="25" t="s">
        <v>168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25" t="s">
        <v>78</v>
      </c>
      <c r="BK359" s="216">
        <f>ROUND(I359*H359,2)</f>
        <v>0</v>
      </c>
      <c r="BL359" s="25" t="s">
        <v>175</v>
      </c>
      <c r="BM359" s="25" t="s">
        <v>456</v>
      </c>
    </row>
    <row r="360" spans="2:65" s="13" customFormat="1" ht="13.5">
      <c r="B360" s="229"/>
      <c r="C360" s="230"/>
      <c r="D360" s="242" t="s">
        <v>177</v>
      </c>
      <c r="E360" s="252" t="s">
        <v>21</v>
      </c>
      <c r="F360" s="253" t="s">
        <v>457</v>
      </c>
      <c r="G360" s="230"/>
      <c r="H360" s="254">
        <v>333.53699999999998</v>
      </c>
      <c r="I360" s="234"/>
      <c r="J360" s="230"/>
      <c r="K360" s="230"/>
      <c r="L360" s="235"/>
      <c r="M360" s="236"/>
      <c r="N360" s="237"/>
      <c r="O360" s="237"/>
      <c r="P360" s="237"/>
      <c r="Q360" s="237"/>
      <c r="R360" s="237"/>
      <c r="S360" s="237"/>
      <c r="T360" s="238"/>
      <c r="AT360" s="239" t="s">
        <v>177</v>
      </c>
      <c r="AU360" s="239" t="s">
        <v>80</v>
      </c>
      <c r="AV360" s="13" t="s">
        <v>80</v>
      </c>
      <c r="AW360" s="13" t="s">
        <v>35</v>
      </c>
      <c r="AX360" s="13" t="s">
        <v>78</v>
      </c>
      <c r="AY360" s="239" t="s">
        <v>168</v>
      </c>
    </row>
    <row r="361" spans="2:65" s="1" customFormat="1" ht="22.5" customHeight="1">
      <c r="B361" s="42"/>
      <c r="C361" s="205" t="s">
        <v>458</v>
      </c>
      <c r="D361" s="205" t="s">
        <v>170</v>
      </c>
      <c r="E361" s="206" t="s">
        <v>459</v>
      </c>
      <c r="F361" s="207" t="s">
        <v>460</v>
      </c>
      <c r="G361" s="208" t="s">
        <v>173</v>
      </c>
      <c r="H361" s="209">
        <v>2745.404</v>
      </c>
      <c r="I361" s="210"/>
      <c r="J361" s="211">
        <f>ROUND(I361*H361,2)</f>
        <v>0</v>
      </c>
      <c r="K361" s="207" t="s">
        <v>174</v>
      </c>
      <c r="L361" s="62"/>
      <c r="M361" s="212" t="s">
        <v>21</v>
      </c>
      <c r="N361" s="213" t="s">
        <v>42</v>
      </c>
      <c r="O361" s="43"/>
      <c r="P361" s="214">
        <f>O361*H361</f>
        <v>0</v>
      </c>
      <c r="Q361" s="214">
        <v>8.5000000000000006E-3</v>
      </c>
      <c r="R361" s="214">
        <f>Q361*H361</f>
        <v>23.335934000000002</v>
      </c>
      <c r="S361" s="214">
        <v>0</v>
      </c>
      <c r="T361" s="215">
        <f>S361*H361</f>
        <v>0</v>
      </c>
      <c r="AR361" s="25" t="s">
        <v>175</v>
      </c>
      <c r="AT361" s="25" t="s">
        <v>170</v>
      </c>
      <c r="AU361" s="25" t="s">
        <v>80</v>
      </c>
      <c r="AY361" s="25" t="s">
        <v>168</v>
      </c>
      <c r="BE361" s="216">
        <f>IF(N361="základní",J361,0)</f>
        <v>0</v>
      </c>
      <c r="BF361" s="216">
        <f>IF(N361="snížená",J361,0)</f>
        <v>0</v>
      </c>
      <c r="BG361" s="216">
        <f>IF(N361="zákl. přenesená",J361,0)</f>
        <v>0</v>
      </c>
      <c r="BH361" s="216">
        <f>IF(N361="sníž. přenesená",J361,0)</f>
        <v>0</v>
      </c>
      <c r="BI361" s="216">
        <f>IF(N361="nulová",J361,0)</f>
        <v>0</v>
      </c>
      <c r="BJ361" s="25" t="s">
        <v>78</v>
      </c>
      <c r="BK361" s="216">
        <f>ROUND(I361*H361,2)</f>
        <v>0</v>
      </c>
      <c r="BL361" s="25" t="s">
        <v>175</v>
      </c>
      <c r="BM361" s="25" t="s">
        <v>461</v>
      </c>
    </row>
    <row r="362" spans="2:65" s="12" customFormat="1" ht="13.5">
      <c r="B362" s="217"/>
      <c r="C362" s="218"/>
      <c r="D362" s="219" t="s">
        <v>177</v>
      </c>
      <c r="E362" s="220" t="s">
        <v>21</v>
      </c>
      <c r="F362" s="221" t="s">
        <v>462</v>
      </c>
      <c r="G362" s="218"/>
      <c r="H362" s="222" t="s">
        <v>21</v>
      </c>
      <c r="I362" s="223"/>
      <c r="J362" s="218"/>
      <c r="K362" s="218"/>
      <c r="L362" s="224"/>
      <c r="M362" s="225"/>
      <c r="N362" s="226"/>
      <c r="O362" s="226"/>
      <c r="P362" s="226"/>
      <c r="Q362" s="226"/>
      <c r="R362" s="226"/>
      <c r="S362" s="226"/>
      <c r="T362" s="227"/>
      <c r="AT362" s="228" t="s">
        <v>177</v>
      </c>
      <c r="AU362" s="228" t="s">
        <v>80</v>
      </c>
      <c r="AV362" s="12" t="s">
        <v>78</v>
      </c>
      <c r="AW362" s="12" t="s">
        <v>35</v>
      </c>
      <c r="AX362" s="12" t="s">
        <v>71</v>
      </c>
      <c r="AY362" s="228" t="s">
        <v>168</v>
      </c>
    </row>
    <row r="363" spans="2:65" s="12" customFormat="1" ht="13.5">
      <c r="B363" s="217"/>
      <c r="C363" s="218"/>
      <c r="D363" s="219" t="s">
        <v>177</v>
      </c>
      <c r="E363" s="220" t="s">
        <v>21</v>
      </c>
      <c r="F363" s="221" t="s">
        <v>440</v>
      </c>
      <c r="G363" s="218"/>
      <c r="H363" s="222" t="s">
        <v>21</v>
      </c>
      <c r="I363" s="223"/>
      <c r="J363" s="218"/>
      <c r="K363" s="218"/>
      <c r="L363" s="224"/>
      <c r="M363" s="225"/>
      <c r="N363" s="226"/>
      <c r="O363" s="226"/>
      <c r="P363" s="226"/>
      <c r="Q363" s="226"/>
      <c r="R363" s="226"/>
      <c r="S363" s="226"/>
      <c r="T363" s="227"/>
      <c r="AT363" s="228" t="s">
        <v>177</v>
      </c>
      <c r="AU363" s="228" t="s">
        <v>80</v>
      </c>
      <c r="AV363" s="12" t="s">
        <v>78</v>
      </c>
      <c r="AW363" s="12" t="s">
        <v>35</v>
      </c>
      <c r="AX363" s="12" t="s">
        <v>71</v>
      </c>
      <c r="AY363" s="228" t="s">
        <v>168</v>
      </c>
    </row>
    <row r="364" spans="2:65" s="13" customFormat="1" ht="13.5">
      <c r="B364" s="229"/>
      <c r="C364" s="230"/>
      <c r="D364" s="219" t="s">
        <v>177</v>
      </c>
      <c r="E364" s="231" t="s">
        <v>21</v>
      </c>
      <c r="F364" s="232" t="s">
        <v>463</v>
      </c>
      <c r="G364" s="230"/>
      <c r="H364" s="233">
        <v>12.18</v>
      </c>
      <c r="I364" s="234"/>
      <c r="J364" s="230"/>
      <c r="K364" s="230"/>
      <c r="L364" s="235"/>
      <c r="M364" s="236"/>
      <c r="N364" s="237"/>
      <c r="O364" s="237"/>
      <c r="P364" s="237"/>
      <c r="Q364" s="237"/>
      <c r="R364" s="237"/>
      <c r="S364" s="237"/>
      <c r="T364" s="238"/>
      <c r="AT364" s="239" t="s">
        <v>177</v>
      </c>
      <c r="AU364" s="239" t="s">
        <v>80</v>
      </c>
      <c r="AV364" s="13" t="s">
        <v>80</v>
      </c>
      <c r="AW364" s="13" t="s">
        <v>35</v>
      </c>
      <c r="AX364" s="13" t="s">
        <v>71</v>
      </c>
      <c r="AY364" s="239" t="s">
        <v>168</v>
      </c>
    </row>
    <row r="365" spans="2:65" s="13" customFormat="1" ht="13.5">
      <c r="B365" s="229"/>
      <c r="C365" s="230"/>
      <c r="D365" s="219" t="s">
        <v>177</v>
      </c>
      <c r="E365" s="231" t="s">
        <v>21</v>
      </c>
      <c r="F365" s="232" t="s">
        <v>464</v>
      </c>
      <c r="G365" s="230"/>
      <c r="H365" s="233">
        <v>0.19900000000000001</v>
      </c>
      <c r="I365" s="234"/>
      <c r="J365" s="230"/>
      <c r="K365" s="230"/>
      <c r="L365" s="235"/>
      <c r="M365" s="236"/>
      <c r="N365" s="237"/>
      <c r="O365" s="237"/>
      <c r="P365" s="237"/>
      <c r="Q365" s="237"/>
      <c r="R365" s="237"/>
      <c r="S365" s="237"/>
      <c r="T365" s="238"/>
      <c r="AT365" s="239" t="s">
        <v>177</v>
      </c>
      <c r="AU365" s="239" t="s">
        <v>80</v>
      </c>
      <c r="AV365" s="13" t="s">
        <v>80</v>
      </c>
      <c r="AW365" s="13" t="s">
        <v>35</v>
      </c>
      <c r="AX365" s="13" t="s">
        <v>71</v>
      </c>
      <c r="AY365" s="239" t="s">
        <v>168</v>
      </c>
    </row>
    <row r="366" spans="2:65" s="12" customFormat="1" ht="13.5">
      <c r="B366" s="217"/>
      <c r="C366" s="218"/>
      <c r="D366" s="219" t="s">
        <v>177</v>
      </c>
      <c r="E366" s="220" t="s">
        <v>21</v>
      </c>
      <c r="F366" s="221" t="s">
        <v>283</v>
      </c>
      <c r="G366" s="218"/>
      <c r="H366" s="222" t="s">
        <v>21</v>
      </c>
      <c r="I366" s="223"/>
      <c r="J366" s="218"/>
      <c r="K366" s="218"/>
      <c r="L366" s="224"/>
      <c r="M366" s="225"/>
      <c r="N366" s="226"/>
      <c r="O366" s="226"/>
      <c r="P366" s="226"/>
      <c r="Q366" s="226"/>
      <c r="R366" s="226"/>
      <c r="S366" s="226"/>
      <c r="T366" s="227"/>
      <c r="AT366" s="228" t="s">
        <v>177</v>
      </c>
      <c r="AU366" s="228" t="s">
        <v>80</v>
      </c>
      <c r="AV366" s="12" t="s">
        <v>78</v>
      </c>
      <c r="AW366" s="12" t="s">
        <v>35</v>
      </c>
      <c r="AX366" s="12" t="s">
        <v>71</v>
      </c>
      <c r="AY366" s="228" t="s">
        <v>168</v>
      </c>
    </row>
    <row r="367" spans="2:65" s="13" customFormat="1" ht="13.5">
      <c r="B367" s="229"/>
      <c r="C367" s="230"/>
      <c r="D367" s="219" t="s">
        <v>177</v>
      </c>
      <c r="E367" s="231" t="s">
        <v>21</v>
      </c>
      <c r="F367" s="232" t="s">
        <v>465</v>
      </c>
      <c r="G367" s="230"/>
      <c r="H367" s="233">
        <v>30.88</v>
      </c>
      <c r="I367" s="234"/>
      <c r="J367" s="230"/>
      <c r="K367" s="230"/>
      <c r="L367" s="235"/>
      <c r="M367" s="236"/>
      <c r="N367" s="237"/>
      <c r="O367" s="237"/>
      <c r="P367" s="237"/>
      <c r="Q367" s="237"/>
      <c r="R367" s="237"/>
      <c r="S367" s="237"/>
      <c r="T367" s="238"/>
      <c r="AT367" s="239" t="s">
        <v>177</v>
      </c>
      <c r="AU367" s="239" t="s">
        <v>80</v>
      </c>
      <c r="AV367" s="13" t="s">
        <v>80</v>
      </c>
      <c r="AW367" s="13" t="s">
        <v>35</v>
      </c>
      <c r="AX367" s="13" t="s">
        <v>71</v>
      </c>
      <c r="AY367" s="239" t="s">
        <v>168</v>
      </c>
    </row>
    <row r="368" spans="2:65" s="13" customFormat="1" ht="13.5">
      <c r="B368" s="229"/>
      <c r="C368" s="230"/>
      <c r="D368" s="219" t="s">
        <v>177</v>
      </c>
      <c r="E368" s="231" t="s">
        <v>21</v>
      </c>
      <c r="F368" s="232" t="s">
        <v>466</v>
      </c>
      <c r="G368" s="230"/>
      <c r="H368" s="233">
        <v>2.4E-2</v>
      </c>
      <c r="I368" s="234"/>
      <c r="J368" s="230"/>
      <c r="K368" s="230"/>
      <c r="L368" s="235"/>
      <c r="M368" s="236"/>
      <c r="N368" s="237"/>
      <c r="O368" s="237"/>
      <c r="P368" s="237"/>
      <c r="Q368" s="237"/>
      <c r="R368" s="237"/>
      <c r="S368" s="237"/>
      <c r="T368" s="238"/>
      <c r="AT368" s="239" t="s">
        <v>177</v>
      </c>
      <c r="AU368" s="239" t="s">
        <v>80</v>
      </c>
      <c r="AV368" s="13" t="s">
        <v>80</v>
      </c>
      <c r="AW368" s="13" t="s">
        <v>35</v>
      </c>
      <c r="AX368" s="13" t="s">
        <v>71</v>
      </c>
      <c r="AY368" s="239" t="s">
        <v>168</v>
      </c>
    </row>
    <row r="369" spans="2:51" s="12" customFormat="1" ht="13.5">
      <c r="B369" s="217"/>
      <c r="C369" s="218"/>
      <c r="D369" s="219" t="s">
        <v>177</v>
      </c>
      <c r="E369" s="220" t="s">
        <v>21</v>
      </c>
      <c r="F369" s="221" t="s">
        <v>433</v>
      </c>
      <c r="G369" s="218"/>
      <c r="H369" s="222" t="s">
        <v>21</v>
      </c>
      <c r="I369" s="223"/>
      <c r="J369" s="218"/>
      <c r="K369" s="218"/>
      <c r="L369" s="224"/>
      <c r="M369" s="225"/>
      <c r="N369" s="226"/>
      <c r="O369" s="226"/>
      <c r="P369" s="226"/>
      <c r="Q369" s="226"/>
      <c r="R369" s="226"/>
      <c r="S369" s="226"/>
      <c r="T369" s="227"/>
      <c r="AT369" s="228" t="s">
        <v>177</v>
      </c>
      <c r="AU369" s="228" t="s">
        <v>80</v>
      </c>
      <c r="AV369" s="12" t="s">
        <v>78</v>
      </c>
      <c r="AW369" s="12" t="s">
        <v>35</v>
      </c>
      <c r="AX369" s="12" t="s">
        <v>71</v>
      </c>
      <c r="AY369" s="228" t="s">
        <v>168</v>
      </c>
    </row>
    <row r="370" spans="2:51" s="13" customFormat="1" ht="13.5">
      <c r="B370" s="229"/>
      <c r="C370" s="230"/>
      <c r="D370" s="219" t="s">
        <v>177</v>
      </c>
      <c r="E370" s="231" t="s">
        <v>21</v>
      </c>
      <c r="F370" s="232" t="s">
        <v>467</v>
      </c>
      <c r="G370" s="230"/>
      <c r="H370" s="233">
        <v>11</v>
      </c>
      <c r="I370" s="234"/>
      <c r="J370" s="230"/>
      <c r="K370" s="230"/>
      <c r="L370" s="235"/>
      <c r="M370" s="236"/>
      <c r="N370" s="237"/>
      <c r="O370" s="237"/>
      <c r="P370" s="237"/>
      <c r="Q370" s="237"/>
      <c r="R370" s="237"/>
      <c r="S370" s="237"/>
      <c r="T370" s="238"/>
      <c r="AT370" s="239" t="s">
        <v>177</v>
      </c>
      <c r="AU370" s="239" t="s">
        <v>80</v>
      </c>
      <c r="AV370" s="13" t="s">
        <v>80</v>
      </c>
      <c r="AW370" s="13" t="s">
        <v>35</v>
      </c>
      <c r="AX370" s="13" t="s">
        <v>71</v>
      </c>
      <c r="AY370" s="239" t="s">
        <v>168</v>
      </c>
    </row>
    <row r="371" spans="2:51" s="13" customFormat="1" ht="13.5">
      <c r="B371" s="229"/>
      <c r="C371" s="230"/>
      <c r="D371" s="219" t="s">
        <v>177</v>
      </c>
      <c r="E371" s="231" t="s">
        <v>21</v>
      </c>
      <c r="F371" s="232" t="s">
        <v>468</v>
      </c>
      <c r="G371" s="230"/>
      <c r="H371" s="233">
        <v>0.09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AT371" s="239" t="s">
        <v>177</v>
      </c>
      <c r="AU371" s="239" t="s">
        <v>80</v>
      </c>
      <c r="AV371" s="13" t="s">
        <v>80</v>
      </c>
      <c r="AW371" s="13" t="s">
        <v>35</v>
      </c>
      <c r="AX371" s="13" t="s">
        <v>71</v>
      </c>
      <c r="AY371" s="239" t="s">
        <v>168</v>
      </c>
    </row>
    <row r="372" spans="2:51" s="12" customFormat="1" ht="13.5">
      <c r="B372" s="217"/>
      <c r="C372" s="218"/>
      <c r="D372" s="219" t="s">
        <v>177</v>
      </c>
      <c r="E372" s="220" t="s">
        <v>21</v>
      </c>
      <c r="F372" s="221" t="s">
        <v>430</v>
      </c>
      <c r="G372" s="218"/>
      <c r="H372" s="222" t="s">
        <v>21</v>
      </c>
      <c r="I372" s="223"/>
      <c r="J372" s="218"/>
      <c r="K372" s="218"/>
      <c r="L372" s="224"/>
      <c r="M372" s="225"/>
      <c r="N372" s="226"/>
      <c r="O372" s="226"/>
      <c r="P372" s="226"/>
      <c r="Q372" s="226"/>
      <c r="R372" s="226"/>
      <c r="S372" s="226"/>
      <c r="T372" s="227"/>
      <c r="AT372" s="228" t="s">
        <v>177</v>
      </c>
      <c r="AU372" s="228" t="s">
        <v>80</v>
      </c>
      <c r="AV372" s="12" t="s">
        <v>78</v>
      </c>
      <c r="AW372" s="12" t="s">
        <v>35</v>
      </c>
      <c r="AX372" s="12" t="s">
        <v>71</v>
      </c>
      <c r="AY372" s="228" t="s">
        <v>168</v>
      </c>
    </row>
    <row r="373" spans="2:51" s="13" customFormat="1" ht="13.5">
      <c r="B373" s="229"/>
      <c r="C373" s="230"/>
      <c r="D373" s="219" t="s">
        <v>177</v>
      </c>
      <c r="E373" s="231" t="s">
        <v>21</v>
      </c>
      <c r="F373" s="232" t="s">
        <v>469</v>
      </c>
      <c r="G373" s="230"/>
      <c r="H373" s="233">
        <v>27.1</v>
      </c>
      <c r="I373" s="234"/>
      <c r="J373" s="230"/>
      <c r="K373" s="230"/>
      <c r="L373" s="235"/>
      <c r="M373" s="236"/>
      <c r="N373" s="237"/>
      <c r="O373" s="237"/>
      <c r="P373" s="237"/>
      <c r="Q373" s="237"/>
      <c r="R373" s="237"/>
      <c r="S373" s="237"/>
      <c r="T373" s="238"/>
      <c r="AT373" s="239" t="s">
        <v>177</v>
      </c>
      <c r="AU373" s="239" t="s">
        <v>80</v>
      </c>
      <c r="AV373" s="13" t="s">
        <v>80</v>
      </c>
      <c r="AW373" s="13" t="s">
        <v>35</v>
      </c>
      <c r="AX373" s="13" t="s">
        <v>71</v>
      </c>
      <c r="AY373" s="239" t="s">
        <v>168</v>
      </c>
    </row>
    <row r="374" spans="2:51" s="13" customFormat="1" ht="13.5">
      <c r="B374" s="229"/>
      <c r="C374" s="230"/>
      <c r="D374" s="219" t="s">
        <v>177</v>
      </c>
      <c r="E374" s="231" t="s">
        <v>21</v>
      </c>
      <c r="F374" s="232" t="s">
        <v>470</v>
      </c>
      <c r="G374" s="230"/>
      <c r="H374" s="233">
        <v>9.6000000000000002E-2</v>
      </c>
      <c r="I374" s="234"/>
      <c r="J374" s="230"/>
      <c r="K374" s="230"/>
      <c r="L374" s="235"/>
      <c r="M374" s="236"/>
      <c r="N374" s="237"/>
      <c r="O374" s="237"/>
      <c r="P374" s="237"/>
      <c r="Q374" s="237"/>
      <c r="R374" s="237"/>
      <c r="S374" s="237"/>
      <c r="T374" s="238"/>
      <c r="AT374" s="239" t="s">
        <v>177</v>
      </c>
      <c r="AU374" s="239" t="s">
        <v>80</v>
      </c>
      <c r="AV374" s="13" t="s">
        <v>80</v>
      </c>
      <c r="AW374" s="13" t="s">
        <v>35</v>
      </c>
      <c r="AX374" s="13" t="s">
        <v>71</v>
      </c>
      <c r="AY374" s="239" t="s">
        <v>168</v>
      </c>
    </row>
    <row r="375" spans="2:51" s="12" customFormat="1" ht="13.5">
      <c r="B375" s="217"/>
      <c r="C375" s="218"/>
      <c r="D375" s="219" t="s">
        <v>177</v>
      </c>
      <c r="E375" s="220" t="s">
        <v>21</v>
      </c>
      <c r="F375" s="221" t="s">
        <v>420</v>
      </c>
      <c r="G375" s="218"/>
      <c r="H375" s="222" t="s">
        <v>21</v>
      </c>
      <c r="I375" s="223"/>
      <c r="J375" s="218"/>
      <c r="K375" s="218"/>
      <c r="L375" s="224"/>
      <c r="M375" s="225"/>
      <c r="N375" s="226"/>
      <c r="O375" s="226"/>
      <c r="P375" s="226"/>
      <c r="Q375" s="226"/>
      <c r="R375" s="226"/>
      <c r="S375" s="226"/>
      <c r="T375" s="227"/>
      <c r="AT375" s="228" t="s">
        <v>177</v>
      </c>
      <c r="AU375" s="228" t="s">
        <v>80</v>
      </c>
      <c r="AV375" s="12" t="s">
        <v>78</v>
      </c>
      <c r="AW375" s="12" t="s">
        <v>35</v>
      </c>
      <c r="AX375" s="12" t="s">
        <v>71</v>
      </c>
      <c r="AY375" s="228" t="s">
        <v>168</v>
      </c>
    </row>
    <row r="376" spans="2:51" s="13" customFormat="1" ht="13.5">
      <c r="B376" s="229"/>
      <c r="C376" s="230"/>
      <c r="D376" s="219" t="s">
        <v>177</v>
      </c>
      <c r="E376" s="231" t="s">
        <v>21</v>
      </c>
      <c r="F376" s="232" t="s">
        <v>471</v>
      </c>
      <c r="G376" s="230"/>
      <c r="H376" s="233">
        <v>6.75</v>
      </c>
      <c r="I376" s="234"/>
      <c r="J376" s="230"/>
      <c r="K376" s="230"/>
      <c r="L376" s="235"/>
      <c r="M376" s="236"/>
      <c r="N376" s="237"/>
      <c r="O376" s="237"/>
      <c r="P376" s="237"/>
      <c r="Q376" s="237"/>
      <c r="R376" s="237"/>
      <c r="S376" s="237"/>
      <c r="T376" s="238"/>
      <c r="AT376" s="239" t="s">
        <v>177</v>
      </c>
      <c r="AU376" s="239" t="s">
        <v>80</v>
      </c>
      <c r="AV376" s="13" t="s">
        <v>80</v>
      </c>
      <c r="AW376" s="13" t="s">
        <v>35</v>
      </c>
      <c r="AX376" s="13" t="s">
        <v>71</v>
      </c>
      <c r="AY376" s="239" t="s">
        <v>168</v>
      </c>
    </row>
    <row r="377" spans="2:51" s="13" customFormat="1" ht="13.5">
      <c r="B377" s="229"/>
      <c r="C377" s="230"/>
      <c r="D377" s="219" t="s">
        <v>177</v>
      </c>
      <c r="E377" s="231" t="s">
        <v>21</v>
      </c>
      <c r="F377" s="232" t="s">
        <v>472</v>
      </c>
      <c r="G377" s="230"/>
      <c r="H377" s="233">
        <v>0.54700000000000004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AT377" s="239" t="s">
        <v>177</v>
      </c>
      <c r="AU377" s="239" t="s">
        <v>80</v>
      </c>
      <c r="AV377" s="13" t="s">
        <v>80</v>
      </c>
      <c r="AW377" s="13" t="s">
        <v>35</v>
      </c>
      <c r="AX377" s="13" t="s">
        <v>71</v>
      </c>
      <c r="AY377" s="239" t="s">
        <v>168</v>
      </c>
    </row>
    <row r="378" spans="2:51" s="12" customFormat="1" ht="13.5">
      <c r="B378" s="217"/>
      <c r="C378" s="218"/>
      <c r="D378" s="219" t="s">
        <v>177</v>
      </c>
      <c r="E378" s="220" t="s">
        <v>21</v>
      </c>
      <c r="F378" s="221" t="s">
        <v>473</v>
      </c>
      <c r="G378" s="218"/>
      <c r="H378" s="222" t="s">
        <v>21</v>
      </c>
      <c r="I378" s="223"/>
      <c r="J378" s="218"/>
      <c r="K378" s="218"/>
      <c r="L378" s="224"/>
      <c r="M378" s="225"/>
      <c r="N378" s="226"/>
      <c r="O378" s="226"/>
      <c r="P378" s="226"/>
      <c r="Q378" s="226"/>
      <c r="R378" s="226"/>
      <c r="S378" s="226"/>
      <c r="T378" s="227"/>
      <c r="AT378" s="228" t="s">
        <v>177</v>
      </c>
      <c r="AU378" s="228" t="s">
        <v>80</v>
      </c>
      <c r="AV378" s="12" t="s">
        <v>78</v>
      </c>
      <c r="AW378" s="12" t="s">
        <v>35</v>
      </c>
      <c r="AX378" s="12" t="s">
        <v>71</v>
      </c>
      <c r="AY378" s="228" t="s">
        <v>168</v>
      </c>
    </row>
    <row r="379" spans="2:51" s="13" customFormat="1" ht="13.5">
      <c r="B379" s="229"/>
      <c r="C379" s="230"/>
      <c r="D379" s="219" t="s">
        <v>177</v>
      </c>
      <c r="E379" s="231" t="s">
        <v>21</v>
      </c>
      <c r="F379" s="232" t="s">
        <v>474</v>
      </c>
      <c r="G379" s="230"/>
      <c r="H379" s="233">
        <v>15.46</v>
      </c>
      <c r="I379" s="234"/>
      <c r="J379" s="230"/>
      <c r="K379" s="230"/>
      <c r="L379" s="235"/>
      <c r="M379" s="236"/>
      <c r="N379" s="237"/>
      <c r="O379" s="237"/>
      <c r="P379" s="237"/>
      <c r="Q379" s="237"/>
      <c r="R379" s="237"/>
      <c r="S379" s="237"/>
      <c r="T379" s="238"/>
      <c r="AT379" s="239" t="s">
        <v>177</v>
      </c>
      <c r="AU379" s="239" t="s">
        <v>80</v>
      </c>
      <c r="AV379" s="13" t="s">
        <v>80</v>
      </c>
      <c r="AW379" s="13" t="s">
        <v>35</v>
      </c>
      <c r="AX379" s="13" t="s">
        <v>71</v>
      </c>
      <c r="AY379" s="239" t="s">
        <v>168</v>
      </c>
    </row>
    <row r="380" spans="2:51" s="13" customFormat="1" ht="13.5">
      <c r="B380" s="229"/>
      <c r="C380" s="230"/>
      <c r="D380" s="219" t="s">
        <v>177</v>
      </c>
      <c r="E380" s="231" t="s">
        <v>21</v>
      </c>
      <c r="F380" s="232" t="s">
        <v>475</v>
      </c>
      <c r="G380" s="230"/>
      <c r="H380" s="233">
        <v>0.44800000000000001</v>
      </c>
      <c r="I380" s="234"/>
      <c r="J380" s="230"/>
      <c r="K380" s="230"/>
      <c r="L380" s="235"/>
      <c r="M380" s="236"/>
      <c r="N380" s="237"/>
      <c r="O380" s="237"/>
      <c r="P380" s="237"/>
      <c r="Q380" s="237"/>
      <c r="R380" s="237"/>
      <c r="S380" s="237"/>
      <c r="T380" s="238"/>
      <c r="AT380" s="239" t="s">
        <v>177</v>
      </c>
      <c r="AU380" s="239" t="s">
        <v>80</v>
      </c>
      <c r="AV380" s="13" t="s">
        <v>80</v>
      </c>
      <c r="AW380" s="13" t="s">
        <v>35</v>
      </c>
      <c r="AX380" s="13" t="s">
        <v>71</v>
      </c>
      <c r="AY380" s="239" t="s">
        <v>168</v>
      </c>
    </row>
    <row r="381" spans="2:51" s="12" customFormat="1" ht="13.5">
      <c r="B381" s="217"/>
      <c r="C381" s="218"/>
      <c r="D381" s="219" t="s">
        <v>177</v>
      </c>
      <c r="E381" s="220" t="s">
        <v>21</v>
      </c>
      <c r="F381" s="221" t="s">
        <v>446</v>
      </c>
      <c r="G381" s="218"/>
      <c r="H381" s="222" t="s">
        <v>21</v>
      </c>
      <c r="I381" s="223"/>
      <c r="J381" s="218"/>
      <c r="K381" s="218"/>
      <c r="L381" s="224"/>
      <c r="M381" s="225"/>
      <c r="N381" s="226"/>
      <c r="O381" s="226"/>
      <c r="P381" s="226"/>
      <c r="Q381" s="226"/>
      <c r="R381" s="226"/>
      <c r="S381" s="226"/>
      <c r="T381" s="227"/>
      <c r="AT381" s="228" t="s">
        <v>177</v>
      </c>
      <c r="AU381" s="228" t="s">
        <v>80</v>
      </c>
      <c r="AV381" s="12" t="s">
        <v>78</v>
      </c>
      <c r="AW381" s="12" t="s">
        <v>35</v>
      </c>
      <c r="AX381" s="12" t="s">
        <v>71</v>
      </c>
      <c r="AY381" s="228" t="s">
        <v>168</v>
      </c>
    </row>
    <row r="382" spans="2:51" s="13" customFormat="1" ht="13.5">
      <c r="B382" s="229"/>
      <c r="C382" s="230"/>
      <c r="D382" s="219" t="s">
        <v>177</v>
      </c>
      <c r="E382" s="231" t="s">
        <v>21</v>
      </c>
      <c r="F382" s="232" t="s">
        <v>476</v>
      </c>
      <c r="G382" s="230"/>
      <c r="H382" s="233">
        <v>11.98</v>
      </c>
      <c r="I382" s="234"/>
      <c r="J382" s="230"/>
      <c r="K382" s="230"/>
      <c r="L382" s="235"/>
      <c r="M382" s="236"/>
      <c r="N382" s="237"/>
      <c r="O382" s="237"/>
      <c r="P382" s="237"/>
      <c r="Q382" s="237"/>
      <c r="R382" s="237"/>
      <c r="S382" s="237"/>
      <c r="T382" s="238"/>
      <c r="AT382" s="239" t="s">
        <v>177</v>
      </c>
      <c r="AU382" s="239" t="s">
        <v>80</v>
      </c>
      <c r="AV382" s="13" t="s">
        <v>80</v>
      </c>
      <c r="AW382" s="13" t="s">
        <v>35</v>
      </c>
      <c r="AX382" s="13" t="s">
        <v>71</v>
      </c>
      <c r="AY382" s="239" t="s">
        <v>168</v>
      </c>
    </row>
    <row r="383" spans="2:51" s="13" customFormat="1" ht="13.5">
      <c r="B383" s="229"/>
      <c r="C383" s="230"/>
      <c r="D383" s="219" t="s">
        <v>177</v>
      </c>
      <c r="E383" s="231" t="s">
        <v>21</v>
      </c>
      <c r="F383" s="232" t="s">
        <v>477</v>
      </c>
      <c r="G383" s="230"/>
      <c r="H383" s="233">
        <v>0.21</v>
      </c>
      <c r="I383" s="234"/>
      <c r="J383" s="230"/>
      <c r="K383" s="230"/>
      <c r="L383" s="235"/>
      <c r="M383" s="236"/>
      <c r="N383" s="237"/>
      <c r="O383" s="237"/>
      <c r="P383" s="237"/>
      <c r="Q383" s="237"/>
      <c r="R383" s="237"/>
      <c r="S383" s="237"/>
      <c r="T383" s="238"/>
      <c r="AT383" s="239" t="s">
        <v>177</v>
      </c>
      <c r="AU383" s="239" t="s">
        <v>80</v>
      </c>
      <c r="AV383" s="13" t="s">
        <v>80</v>
      </c>
      <c r="AW383" s="13" t="s">
        <v>35</v>
      </c>
      <c r="AX383" s="13" t="s">
        <v>71</v>
      </c>
      <c r="AY383" s="239" t="s">
        <v>168</v>
      </c>
    </row>
    <row r="384" spans="2:51" s="12" customFormat="1" ht="13.5">
      <c r="B384" s="217"/>
      <c r="C384" s="218"/>
      <c r="D384" s="219" t="s">
        <v>177</v>
      </c>
      <c r="E384" s="220" t="s">
        <v>21</v>
      </c>
      <c r="F384" s="221" t="s">
        <v>285</v>
      </c>
      <c r="G384" s="218"/>
      <c r="H384" s="222" t="s">
        <v>21</v>
      </c>
      <c r="I384" s="223"/>
      <c r="J384" s="218"/>
      <c r="K384" s="218"/>
      <c r="L384" s="224"/>
      <c r="M384" s="225"/>
      <c r="N384" s="226"/>
      <c r="O384" s="226"/>
      <c r="P384" s="226"/>
      <c r="Q384" s="226"/>
      <c r="R384" s="226"/>
      <c r="S384" s="226"/>
      <c r="T384" s="227"/>
      <c r="AT384" s="228" t="s">
        <v>177</v>
      </c>
      <c r="AU384" s="228" t="s">
        <v>80</v>
      </c>
      <c r="AV384" s="12" t="s">
        <v>78</v>
      </c>
      <c r="AW384" s="12" t="s">
        <v>35</v>
      </c>
      <c r="AX384" s="12" t="s">
        <v>71</v>
      </c>
      <c r="AY384" s="228" t="s">
        <v>168</v>
      </c>
    </row>
    <row r="385" spans="2:51" s="13" customFormat="1" ht="13.5">
      <c r="B385" s="229"/>
      <c r="C385" s="230"/>
      <c r="D385" s="219" t="s">
        <v>177</v>
      </c>
      <c r="E385" s="231" t="s">
        <v>21</v>
      </c>
      <c r="F385" s="232" t="s">
        <v>478</v>
      </c>
      <c r="G385" s="230"/>
      <c r="H385" s="233">
        <v>29.74</v>
      </c>
      <c r="I385" s="234"/>
      <c r="J385" s="230"/>
      <c r="K385" s="230"/>
      <c r="L385" s="235"/>
      <c r="M385" s="236"/>
      <c r="N385" s="237"/>
      <c r="O385" s="237"/>
      <c r="P385" s="237"/>
      <c r="Q385" s="237"/>
      <c r="R385" s="237"/>
      <c r="S385" s="237"/>
      <c r="T385" s="238"/>
      <c r="AT385" s="239" t="s">
        <v>177</v>
      </c>
      <c r="AU385" s="239" t="s">
        <v>80</v>
      </c>
      <c r="AV385" s="13" t="s">
        <v>80</v>
      </c>
      <c r="AW385" s="13" t="s">
        <v>35</v>
      </c>
      <c r="AX385" s="13" t="s">
        <v>71</v>
      </c>
      <c r="AY385" s="239" t="s">
        <v>168</v>
      </c>
    </row>
    <row r="386" spans="2:51" s="13" customFormat="1" ht="13.5">
      <c r="B386" s="229"/>
      <c r="C386" s="230"/>
      <c r="D386" s="219" t="s">
        <v>177</v>
      </c>
      <c r="E386" s="231" t="s">
        <v>21</v>
      </c>
      <c r="F386" s="232" t="s">
        <v>479</v>
      </c>
      <c r="G386" s="230"/>
      <c r="H386" s="233">
        <v>0.18</v>
      </c>
      <c r="I386" s="234"/>
      <c r="J386" s="230"/>
      <c r="K386" s="230"/>
      <c r="L386" s="235"/>
      <c r="M386" s="236"/>
      <c r="N386" s="237"/>
      <c r="O386" s="237"/>
      <c r="P386" s="237"/>
      <c r="Q386" s="237"/>
      <c r="R386" s="237"/>
      <c r="S386" s="237"/>
      <c r="T386" s="238"/>
      <c r="AT386" s="239" t="s">
        <v>177</v>
      </c>
      <c r="AU386" s="239" t="s">
        <v>80</v>
      </c>
      <c r="AV386" s="13" t="s">
        <v>80</v>
      </c>
      <c r="AW386" s="13" t="s">
        <v>35</v>
      </c>
      <c r="AX386" s="13" t="s">
        <v>71</v>
      </c>
      <c r="AY386" s="239" t="s">
        <v>168</v>
      </c>
    </row>
    <row r="387" spans="2:51" s="12" customFormat="1" ht="13.5">
      <c r="B387" s="217"/>
      <c r="C387" s="218"/>
      <c r="D387" s="219" t="s">
        <v>177</v>
      </c>
      <c r="E387" s="220" t="s">
        <v>21</v>
      </c>
      <c r="F387" s="221" t="s">
        <v>449</v>
      </c>
      <c r="G387" s="218"/>
      <c r="H387" s="222" t="s">
        <v>21</v>
      </c>
      <c r="I387" s="223"/>
      <c r="J387" s="218"/>
      <c r="K387" s="218"/>
      <c r="L387" s="224"/>
      <c r="M387" s="225"/>
      <c r="N387" s="226"/>
      <c r="O387" s="226"/>
      <c r="P387" s="226"/>
      <c r="Q387" s="226"/>
      <c r="R387" s="226"/>
      <c r="S387" s="226"/>
      <c r="T387" s="227"/>
      <c r="AT387" s="228" t="s">
        <v>177</v>
      </c>
      <c r="AU387" s="228" t="s">
        <v>80</v>
      </c>
      <c r="AV387" s="12" t="s">
        <v>78</v>
      </c>
      <c r="AW387" s="12" t="s">
        <v>35</v>
      </c>
      <c r="AX387" s="12" t="s">
        <v>71</v>
      </c>
      <c r="AY387" s="228" t="s">
        <v>168</v>
      </c>
    </row>
    <row r="388" spans="2:51" s="13" customFormat="1" ht="13.5">
      <c r="B388" s="229"/>
      <c r="C388" s="230"/>
      <c r="D388" s="219" t="s">
        <v>177</v>
      </c>
      <c r="E388" s="231" t="s">
        <v>21</v>
      </c>
      <c r="F388" s="232" t="s">
        <v>480</v>
      </c>
      <c r="G388" s="230"/>
      <c r="H388" s="233">
        <v>7.2</v>
      </c>
      <c r="I388" s="234"/>
      <c r="J388" s="230"/>
      <c r="K388" s="230"/>
      <c r="L388" s="235"/>
      <c r="M388" s="236"/>
      <c r="N388" s="237"/>
      <c r="O388" s="237"/>
      <c r="P388" s="237"/>
      <c r="Q388" s="237"/>
      <c r="R388" s="237"/>
      <c r="S388" s="237"/>
      <c r="T388" s="238"/>
      <c r="AT388" s="239" t="s">
        <v>177</v>
      </c>
      <c r="AU388" s="239" t="s">
        <v>80</v>
      </c>
      <c r="AV388" s="13" t="s">
        <v>80</v>
      </c>
      <c r="AW388" s="13" t="s">
        <v>35</v>
      </c>
      <c r="AX388" s="13" t="s">
        <v>71</v>
      </c>
      <c r="AY388" s="239" t="s">
        <v>168</v>
      </c>
    </row>
    <row r="389" spans="2:51" s="13" customFormat="1" ht="13.5">
      <c r="B389" s="229"/>
      <c r="C389" s="230"/>
      <c r="D389" s="219" t="s">
        <v>177</v>
      </c>
      <c r="E389" s="231" t="s">
        <v>21</v>
      </c>
      <c r="F389" s="232" t="s">
        <v>481</v>
      </c>
      <c r="G389" s="230"/>
      <c r="H389" s="233">
        <v>0.36</v>
      </c>
      <c r="I389" s="234"/>
      <c r="J389" s="230"/>
      <c r="K389" s="230"/>
      <c r="L389" s="235"/>
      <c r="M389" s="236"/>
      <c r="N389" s="237"/>
      <c r="O389" s="237"/>
      <c r="P389" s="237"/>
      <c r="Q389" s="237"/>
      <c r="R389" s="237"/>
      <c r="S389" s="237"/>
      <c r="T389" s="238"/>
      <c r="AT389" s="239" t="s">
        <v>177</v>
      </c>
      <c r="AU389" s="239" t="s">
        <v>80</v>
      </c>
      <c r="AV389" s="13" t="s">
        <v>80</v>
      </c>
      <c r="AW389" s="13" t="s">
        <v>35</v>
      </c>
      <c r="AX389" s="13" t="s">
        <v>71</v>
      </c>
      <c r="AY389" s="239" t="s">
        <v>168</v>
      </c>
    </row>
    <row r="390" spans="2:51" s="12" customFormat="1" ht="13.5">
      <c r="B390" s="217"/>
      <c r="C390" s="218"/>
      <c r="D390" s="219" t="s">
        <v>177</v>
      </c>
      <c r="E390" s="220" t="s">
        <v>21</v>
      </c>
      <c r="F390" s="221" t="s">
        <v>451</v>
      </c>
      <c r="G390" s="218"/>
      <c r="H390" s="222" t="s">
        <v>21</v>
      </c>
      <c r="I390" s="223"/>
      <c r="J390" s="218"/>
      <c r="K390" s="218"/>
      <c r="L390" s="224"/>
      <c r="M390" s="225"/>
      <c r="N390" s="226"/>
      <c r="O390" s="226"/>
      <c r="P390" s="226"/>
      <c r="Q390" s="226"/>
      <c r="R390" s="226"/>
      <c r="S390" s="226"/>
      <c r="T390" s="227"/>
      <c r="AT390" s="228" t="s">
        <v>177</v>
      </c>
      <c r="AU390" s="228" t="s">
        <v>80</v>
      </c>
      <c r="AV390" s="12" t="s">
        <v>78</v>
      </c>
      <c r="AW390" s="12" t="s">
        <v>35</v>
      </c>
      <c r="AX390" s="12" t="s">
        <v>71</v>
      </c>
      <c r="AY390" s="228" t="s">
        <v>168</v>
      </c>
    </row>
    <row r="391" spans="2:51" s="13" customFormat="1" ht="13.5">
      <c r="B391" s="229"/>
      <c r="C391" s="230"/>
      <c r="D391" s="219" t="s">
        <v>177</v>
      </c>
      <c r="E391" s="231" t="s">
        <v>21</v>
      </c>
      <c r="F391" s="232" t="s">
        <v>482</v>
      </c>
      <c r="G391" s="230"/>
      <c r="H391" s="233">
        <v>22.75</v>
      </c>
      <c r="I391" s="234"/>
      <c r="J391" s="230"/>
      <c r="K391" s="230"/>
      <c r="L391" s="235"/>
      <c r="M391" s="236"/>
      <c r="N391" s="237"/>
      <c r="O391" s="237"/>
      <c r="P391" s="237"/>
      <c r="Q391" s="237"/>
      <c r="R391" s="237"/>
      <c r="S391" s="237"/>
      <c r="T391" s="238"/>
      <c r="AT391" s="239" t="s">
        <v>177</v>
      </c>
      <c r="AU391" s="239" t="s">
        <v>80</v>
      </c>
      <c r="AV391" s="13" t="s">
        <v>80</v>
      </c>
      <c r="AW391" s="13" t="s">
        <v>35</v>
      </c>
      <c r="AX391" s="13" t="s">
        <v>71</v>
      </c>
      <c r="AY391" s="239" t="s">
        <v>168</v>
      </c>
    </row>
    <row r="392" spans="2:51" s="13" customFormat="1" ht="13.5">
      <c r="B392" s="229"/>
      <c r="C392" s="230"/>
      <c r="D392" s="219" t="s">
        <v>177</v>
      </c>
      <c r="E392" s="231" t="s">
        <v>21</v>
      </c>
      <c r="F392" s="232" t="s">
        <v>483</v>
      </c>
      <c r="G392" s="230"/>
      <c r="H392" s="233">
        <v>0.19800000000000001</v>
      </c>
      <c r="I392" s="234"/>
      <c r="J392" s="230"/>
      <c r="K392" s="230"/>
      <c r="L392" s="235"/>
      <c r="M392" s="236"/>
      <c r="N392" s="237"/>
      <c r="O392" s="237"/>
      <c r="P392" s="237"/>
      <c r="Q392" s="237"/>
      <c r="R392" s="237"/>
      <c r="S392" s="237"/>
      <c r="T392" s="238"/>
      <c r="AT392" s="239" t="s">
        <v>177</v>
      </c>
      <c r="AU392" s="239" t="s">
        <v>80</v>
      </c>
      <c r="AV392" s="13" t="s">
        <v>80</v>
      </c>
      <c r="AW392" s="13" t="s">
        <v>35</v>
      </c>
      <c r="AX392" s="13" t="s">
        <v>71</v>
      </c>
      <c r="AY392" s="239" t="s">
        <v>168</v>
      </c>
    </row>
    <row r="393" spans="2:51" s="15" customFormat="1" ht="13.5">
      <c r="B393" s="268"/>
      <c r="C393" s="269"/>
      <c r="D393" s="219" t="s">
        <v>177</v>
      </c>
      <c r="E393" s="270" t="s">
        <v>21</v>
      </c>
      <c r="F393" s="271" t="s">
        <v>428</v>
      </c>
      <c r="G393" s="269"/>
      <c r="H393" s="272">
        <v>177.392</v>
      </c>
      <c r="I393" s="273"/>
      <c r="J393" s="269"/>
      <c r="K393" s="269"/>
      <c r="L393" s="274"/>
      <c r="M393" s="275"/>
      <c r="N393" s="276"/>
      <c r="O393" s="276"/>
      <c r="P393" s="276"/>
      <c r="Q393" s="276"/>
      <c r="R393" s="276"/>
      <c r="S393" s="276"/>
      <c r="T393" s="277"/>
      <c r="AT393" s="278" t="s">
        <v>177</v>
      </c>
      <c r="AU393" s="278" t="s">
        <v>80</v>
      </c>
      <c r="AV393" s="15" t="s">
        <v>190</v>
      </c>
      <c r="AW393" s="15" t="s">
        <v>35</v>
      </c>
      <c r="AX393" s="15" t="s">
        <v>71</v>
      </c>
      <c r="AY393" s="278" t="s">
        <v>168</v>
      </c>
    </row>
    <row r="394" spans="2:51" s="12" customFormat="1" ht="13.5">
      <c r="B394" s="217"/>
      <c r="C394" s="218"/>
      <c r="D394" s="219" t="s">
        <v>177</v>
      </c>
      <c r="E394" s="220" t="s">
        <v>21</v>
      </c>
      <c r="F394" s="221" t="s">
        <v>484</v>
      </c>
      <c r="G394" s="218"/>
      <c r="H394" s="222" t="s">
        <v>21</v>
      </c>
      <c r="I394" s="223"/>
      <c r="J394" s="218"/>
      <c r="K394" s="218"/>
      <c r="L394" s="224"/>
      <c r="M394" s="225"/>
      <c r="N394" s="226"/>
      <c r="O394" s="226"/>
      <c r="P394" s="226"/>
      <c r="Q394" s="226"/>
      <c r="R394" s="226"/>
      <c r="S394" s="226"/>
      <c r="T394" s="227"/>
      <c r="AT394" s="228" t="s">
        <v>177</v>
      </c>
      <c r="AU394" s="228" t="s">
        <v>80</v>
      </c>
      <c r="AV394" s="12" t="s">
        <v>78</v>
      </c>
      <c r="AW394" s="12" t="s">
        <v>35</v>
      </c>
      <c r="AX394" s="12" t="s">
        <v>71</v>
      </c>
      <c r="AY394" s="228" t="s">
        <v>168</v>
      </c>
    </row>
    <row r="395" spans="2:51" s="12" customFormat="1" ht="13.5">
      <c r="B395" s="217"/>
      <c r="C395" s="218"/>
      <c r="D395" s="219" t="s">
        <v>177</v>
      </c>
      <c r="E395" s="220" t="s">
        <v>21</v>
      </c>
      <c r="F395" s="221" t="s">
        <v>440</v>
      </c>
      <c r="G395" s="218"/>
      <c r="H395" s="222" t="s">
        <v>21</v>
      </c>
      <c r="I395" s="223"/>
      <c r="J395" s="218"/>
      <c r="K395" s="218"/>
      <c r="L395" s="224"/>
      <c r="M395" s="225"/>
      <c r="N395" s="226"/>
      <c r="O395" s="226"/>
      <c r="P395" s="226"/>
      <c r="Q395" s="226"/>
      <c r="R395" s="226"/>
      <c r="S395" s="226"/>
      <c r="T395" s="227"/>
      <c r="AT395" s="228" t="s">
        <v>177</v>
      </c>
      <c r="AU395" s="228" t="s">
        <v>80</v>
      </c>
      <c r="AV395" s="12" t="s">
        <v>78</v>
      </c>
      <c r="AW395" s="12" t="s">
        <v>35</v>
      </c>
      <c r="AX395" s="12" t="s">
        <v>71</v>
      </c>
      <c r="AY395" s="228" t="s">
        <v>168</v>
      </c>
    </row>
    <row r="396" spans="2:51" s="13" customFormat="1" ht="13.5">
      <c r="B396" s="229"/>
      <c r="C396" s="230"/>
      <c r="D396" s="219" t="s">
        <v>177</v>
      </c>
      <c r="E396" s="231" t="s">
        <v>21</v>
      </c>
      <c r="F396" s="232" t="s">
        <v>485</v>
      </c>
      <c r="G396" s="230"/>
      <c r="H396" s="233">
        <v>258.08</v>
      </c>
      <c r="I396" s="234"/>
      <c r="J396" s="230"/>
      <c r="K396" s="230"/>
      <c r="L396" s="235"/>
      <c r="M396" s="236"/>
      <c r="N396" s="237"/>
      <c r="O396" s="237"/>
      <c r="P396" s="237"/>
      <c r="Q396" s="237"/>
      <c r="R396" s="237"/>
      <c r="S396" s="237"/>
      <c r="T396" s="238"/>
      <c r="AT396" s="239" t="s">
        <v>177</v>
      </c>
      <c r="AU396" s="239" t="s">
        <v>80</v>
      </c>
      <c r="AV396" s="13" t="s">
        <v>80</v>
      </c>
      <c r="AW396" s="13" t="s">
        <v>35</v>
      </c>
      <c r="AX396" s="13" t="s">
        <v>71</v>
      </c>
      <c r="AY396" s="239" t="s">
        <v>168</v>
      </c>
    </row>
    <row r="397" spans="2:51" s="13" customFormat="1" ht="13.5">
      <c r="B397" s="229"/>
      <c r="C397" s="230"/>
      <c r="D397" s="219" t="s">
        <v>177</v>
      </c>
      <c r="E397" s="231" t="s">
        <v>21</v>
      </c>
      <c r="F397" s="232" t="s">
        <v>486</v>
      </c>
      <c r="G397" s="230"/>
      <c r="H397" s="233">
        <v>-1.6919999999999999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AT397" s="239" t="s">
        <v>177</v>
      </c>
      <c r="AU397" s="239" t="s">
        <v>80</v>
      </c>
      <c r="AV397" s="13" t="s">
        <v>80</v>
      </c>
      <c r="AW397" s="13" t="s">
        <v>35</v>
      </c>
      <c r="AX397" s="13" t="s">
        <v>71</v>
      </c>
      <c r="AY397" s="239" t="s">
        <v>168</v>
      </c>
    </row>
    <row r="398" spans="2:51" s="13" customFormat="1" ht="13.5">
      <c r="B398" s="229"/>
      <c r="C398" s="230"/>
      <c r="D398" s="219" t="s">
        <v>177</v>
      </c>
      <c r="E398" s="231" t="s">
        <v>21</v>
      </c>
      <c r="F398" s="232" t="s">
        <v>487</v>
      </c>
      <c r="G398" s="230"/>
      <c r="H398" s="233">
        <v>-23.71</v>
      </c>
      <c r="I398" s="234"/>
      <c r="J398" s="230"/>
      <c r="K398" s="230"/>
      <c r="L398" s="235"/>
      <c r="M398" s="236"/>
      <c r="N398" s="237"/>
      <c r="O398" s="237"/>
      <c r="P398" s="237"/>
      <c r="Q398" s="237"/>
      <c r="R398" s="237"/>
      <c r="S398" s="237"/>
      <c r="T398" s="238"/>
      <c r="AT398" s="239" t="s">
        <v>177</v>
      </c>
      <c r="AU398" s="239" t="s">
        <v>80</v>
      </c>
      <c r="AV398" s="13" t="s">
        <v>80</v>
      </c>
      <c r="AW398" s="13" t="s">
        <v>35</v>
      </c>
      <c r="AX398" s="13" t="s">
        <v>71</v>
      </c>
      <c r="AY398" s="239" t="s">
        <v>168</v>
      </c>
    </row>
    <row r="399" spans="2:51" s="13" customFormat="1" ht="13.5">
      <c r="B399" s="229"/>
      <c r="C399" s="230"/>
      <c r="D399" s="219" t="s">
        <v>177</v>
      </c>
      <c r="E399" s="231" t="s">
        <v>21</v>
      </c>
      <c r="F399" s="232" t="s">
        <v>488</v>
      </c>
      <c r="G399" s="230"/>
      <c r="H399" s="233">
        <v>-43.85</v>
      </c>
      <c r="I399" s="234"/>
      <c r="J399" s="230"/>
      <c r="K399" s="230"/>
      <c r="L399" s="235"/>
      <c r="M399" s="236"/>
      <c r="N399" s="237"/>
      <c r="O399" s="237"/>
      <c r="P399" s="237"/>
      <c r="Q399" s="237"/>
      <c r="R399" s="237"/>
      <c r="S399" s="237"/>
      <c r="T399" s="238"/>
      <c r="AT399" s="239" t="s">
        <v>177</v>
      </c>
      <c r="AU399" s="239" t="s">
        <v>80</v>
      </c>
      <c r="AV399" s="13" t="s">
        <v>80</v>
      </c>
      <c r="AW399" s="13" t="s">
        <v>35</v>
      </c>
      <c r="AX399" s="13" t="s">
        <v>71</v>
      </c>
      <c r="AY399" s="239" t="s">
        <v>168</v>
      </c>
    </row>
    <row r="400" spans="2:51" s="12" customFormat="1" ht="13.5">
      <c r="B400" s="217"/>
      <c r="C400" s="218"/>
      <c r="D400" s="219" t="s">
        <v>177</v>
      </c>
      <c r="E400" s="220" t="s">
        <v>21</v>
      </c>
      <c r="F400" s="221" t="s">
        <v>283</v>
      </c>
      <c r="G400" s="218"/>
      <c r="H400" s="222" t="s">
        <v>21</v>
      </c>
      <c r="I400" s="223"/>
      <c r="J400" s="218"/>
      <c r="K400" s="218"/>
      <c r="L400" s="224"/>
      <c r="M400" s="225"/>
      <c r="N400" s="226"/>
      <c r="O400" s="226"/>
      <c r="P400" s="226"/>
      <c r="Q400" s="226"/>
      <c r="R400" s="226"/>
      <c r="S400" s="226"/>
      <c r="T400" s="227"/>
      <c r="AT400" s="228" t="s">
        <v>177</v>
      </c>
      <c r="AU400" s="228" t="s">
        <v>80</v>
      </c>
      <c r="AV400" s="12" t="s">
        <v>78</v>
      </c>
      <c r="AW400" s="12" t="s">
        <v>35</v>
      </c>
      <c r="AX400" s="12" t="s">
        <v>71</v>
      </c>
      <c r="AY400" s="228" t="s">
        <v>168</v>
      </c>
    </row>
    <row r="401" spans="2:51" s="13" customFormat="1" ht="13.5">
      <c r="B401" s="229"/>
      <c r="C401" s="230"/>
      <c r="D401" s="219" t="s">
        <v>177</v>
      </c>
      <c r="E401" s="231" t="s">
        <v>21</v>
      </c>
      <c r="F401" s="232" t="s">
        <v>489</v>
      </c>
      <c r="G401" s="230"/>
      <c r="H401" s="233">
        <v>610.79999999999995</v>
      </c>
      <c r="I401" s="234"/>
      <c r="J401" s="230"/>
      <c r="K401" s="230"/>
      <c r="L401" s="235"/>
      <c r="M401" s="236"/>
      <c r="N401" s="237"/>
      <c r="O401" s="237"/>
      <c r="P401" s="237"/>
      <c r="Q401" s="237"/>
      <c r="R401" s="237"/>
      <c r="S401" s="237"/>
      <c r="T401" s="238"/>
      <c r="AT401" s="239" t="s">
        <v>177</v>
      </c>
      <c r="AU401" s="239" t="s">
        <v>80</v>
      </c>
      <c r="AV401" s="13" t="s">
        <v>80</v>
      </c>
      <c r="AW401" s="13" t="s">
        <v>35</v>
      </c>
      <c r="AX401" s="13" t="s">
        <v>71</v>
      </c>
      <c r="AY401" s="239" t="s">
        <v>168</v>
      </c>
    </row>
    <row r="402" spans="2:51" s="13" customFormat="1" ht="13.5">
      <c r="B402" s="229"/>
      <c r="C402" s="230"/>
      <c r="D402" s="219" t="s">
        <v>177</v>
      </c>
      <c r="E402" s="231" t="s">
        <v>21</v>
      </c>
      <c r="F402" s="232" t="s">
        <v>490</v>
      </c>
      <c r="G402" s="230"/>
      <c r="H402" s="233">
        <v>-6.7869999999999999</v>
      </c>
      <c r="I402" s="234"/>
      <c r="J402" s="230"/>
      <c r="K402" s="230"/>
      <c r="L402" s="235"/>
      <c r="M402" s="236"/>
      <c r="N402" s="237"/>
      <c r="O402" s="237"/>
      <c r="P402" s="237"/>
      <c r="Q402" s="237"/>
      <c r="R402" s="237"/>
      <c r="S402" s="237"/>
      <c r="T402" s="238"/>
      <c r="AT402" s="239" t="s">
        <v>177</v>
      </c>
      <c r="AU402" s="239" t="s">
        <v>80</v>
      </c>
      <c r="AV402" s="13" t="s">
        <v>80</v>
      </c>
      <c r="AW402" s="13" t="s">
        <v>35</v>
      </c>
      <c r="AX402" s="13" t="s">
        <v>71</v>
      </c>
      <c r="AY402" s="239" t="s">
        <v>168</v>
      </c>
    </row>
    <row r="403" spans="2:51" s="13" customFormat="1" ht="13.5">
      <c r="B403" s="229"/>
      <c r="C403" s="230"/>
      <c r="D403" s="219" t="s">
        <v>177</v>
      </c>
      <c r="E403" s="231" t="s">
        <v>21</v>
      </c>
      <c r="F403" s="232" t="s">
        <v>491</v>
      </c>
      <c r="G403" s="230"/>
      <c r="H403" s="233">
        <v>-13.895</v>
      </c>
      <c r="I403" s="234"/>
      <c r="J403" s="230"/>
      <c r="K403" s="230"/>
      <c r="L403" s="235"/>
      <c r="M403" s="236"/>
      <c r="N403" s="237"/>
      <c r="O403" s="237"/>
      <c r="P403" s="237"/>
      <c r="Q403" s="237"/>
      <c r="R403" s="237"/>
      <c r="S403" s="237"/>
      <c r="T403" s="238"/>
      <c r="AT403" s="239" t="s">
        <v>177</v>
      </c>
      <c r="AU403" s="239" t="s">
        <v>80</v>
      </c>
      <c r="AV403" s="13" t="s">
        <v>80</v>
      </c>
      <c r="AW403" s="13" t="s">
        <v>35</v>
      </c>
      <c r="AX403" s="13" t="s">
        <v>71</v>
      </c>
      <c r="AY403" s="239" t="s">
        <v>168</v>
      </c>
    </row>
    <row r="404" spans="2:51" s="13" customFormat="1" ht="13.5">
      <c r="B404" s="229"/>
      <c r="C404" s="230"/>
      <c r="D404" s="219" t="s">
        <v>177</v>
      </c>
      <c r="E404" s="231" t="s">
        <v>21</v>
      </c>
      <c r="F404" s="232" t="s">
        <v>492</v>
      </c>
      <c r="G404" s="230"/>
      <c r="H404" s="233">
        <v>7.8E-2</v>
      </c>
      <c r="I404" s="234"/>
      <c r="J404" s="230"/>
      <c r="K404" s="230"/>
      <c r="L404" s="235"/>
      <c r="M404" s="236"/>
      <c r="N404" s="237"/>
      <c r="O404" s="237"/>
      <c r="P404" s="237"/>
      <c r="Q404" s="237"/>
      <c r="R404" s="237"/>
      <c r="S404" s="237"/>
      <c r="T404" s="238"/>
      <c r="AT404" s="239" t="s">
        <v>177</v>
      </c>
      <c r="AU404" s="239" t="s">
        <v>80</v>
      </c>
      <c r="AV404" s="13" t="s">
        <v>80</v>
      </c>
      <c r="AW404" s="13" t="s">
        <v>35</v>
      </c>
      <c r="AX404" s="13" t="s">
        <v>71</v>
      </c>
      <c r="AY404" s="239" t="s">
        <v>168</v>
      </c>
    </row>
    <row r="405" spans="2:51" s="13" customFormat="1" ht="13.5">
      <c r="B405" s="229"/>
      <c r="C405" s="230"/>
      <c r="D405" s="219" t="s">
        <v>177</v>
      </c>
      <c r="E405" s="231" t="s">
        <v>21</v>
      </c>
      <c r="F405" s="232" t="s">
        <v>493</v>
      </c>
      <c r="G405" s="230"/>
      <c r="H405" s="233">
        <v>-14.013999999999999</v>
      </c>
      <c r="I405" s="234"/>
      <c r="J405" s="230"/>
      <c r="K405" s="230"/>
      <c r="L405" s="235"/>
      <c r="M405" s="236"/>
      <c r="N405" s="237"/>
      <c r="O405" s="237"/>
      <c r="P405" s="237"/>
      <c r="Q405" s="237"/>
      <c r="R405" s="237"/>
      <c r="S405" s="237"/>
      <c r="T405" s="238"/>
      <c r="AT405" s="239" t="s">
        <v>177</v>
      </c>
      <c r="AU405" s="239" t="s">
        <v>80</v>
      </c>
      <c r="AV405" s="13" t="s">
        <v>80</v>
      </c>
      <c r="AW405" s="13" t="s">
        <v>35</v>
      </c>
      <c r="AX405" s="13" t="s">
        <v>71</v>
      </c>
      <c r="AY405" s="239" t="s">
        <v>168</v>
      </c>
    </row>
    <row r="406" spans="2:51" s="13" customFormat="1" ht="13.5">
      <c r="B406" s="229"/>
      <c r="C406" s="230"/>
      <c r="D406" s="219" t="s">
        <v>177</v>
      </c>
      <c r="E406" s="231" t="s">
        <v>21</v>
      </c>
      <c r="F406" s="232" t="s">
        <v>494</v>
      </c>
      <c r="G406" s="230"/>
      <c r="H406" s="233">
        <v>-75.951999999999998</v>
      </c>
      <c r="I406" s="234"/>
      <c r="J406" s="230"/>
      <c r="K406" s="230"/>
      <c r="L406" s="235"/>
      <c r="M406" s="236"/>
      <c r="N406" s="237"/>
      <c r="O406" s="237"/>
      <c r="P406" s="237"/>
      <c r="Q406" s="237"/>
      <c r="R406" s="237"/>
      <c r="S406" s="237"/>
      <c r="T406" s="238"/>
      <c r="AT406" s="239" t="s">
        <v>177</v>
      </c>
      <c r="AU406" s="239" t="s">
        <v>80</v>
      </c>
      <c r="AV406" s="13" t="s">
        <v>80</v>
      </c>
      <c r="AW406" s="13" t="s">
        <v>35</v>
      </c>
      <c r="AX406" s="13" t="s">
        <v>71</v>
      </c>
      <c r="AY406" s="239" t="s">
        <v>168</v>
      </c>
    </row>
    <row r="407" spans="2:51" s="13" customFormat="1" ht="13.5">
      <c r="B407" s="229"/>
      <c r="C407" s="230"/>
      <c r="D407" s="219" t="s">
        <v>177</v>
      </c>
      <c r="E407" s="231" t="s">
        <v>21</v>
      </c>
      <c r="F407" s="232" t="s">
        <v>495</v>
      </c>
      <c r="G407" s="230"/>
      <c r="H407" s="233">
        <v>-50.533999999999999</v>
      </c>
      <c r="I407" s="234"/>
      <c r="J407" s="230"/>
      <c r="K407" s="230"/>
      <c r="L407" s="235"/>
      <c r="M407" s="236"/>
      <c r="N407" s="237"/>
      <c r="O407" s="237"/>
      <c r="P407" s="237"/>
      <c r="Q407" s="237"/>
      <c r="R407" s="237"/>
      <c r="S407" s="237"/>
      <c r="T407" s="238"/>
      <c r="AT407" s="239" t="s">
        <v>177</v>
      </c>
      <c r="AU407" s="239" t="s">
        <v>80</v>
      </c>
      <c r="AV407" s="13" t="s">
        <v>80</v>
      </c>
      <c r="AW407" s="13" t="s">
        <v>35</v>
      </c>
      <c r="AX407" s="13" t="s">
        <v>71</v>
      </c>
      <c r="AY407" s="239" t="s">
        <v>168</v>
      </c>
    </row>
    <row r="408" spans="2:51" s="12" customFormat="1" ht="13.5">
      <c r="B408" s="217"/>
      <c r="C408" s="218"/>
      <c r="D408" s="219" t="s">
        <v>177</v>
      </c>
      <c r="E408" s="220" t="s">
        <v>21</v>
      </c>
      <c r="F408" s="221" t="s">
        <v>433</v>
      </c>
      <c r="G408" s="218"/>
      <c r="H408" s="222" t="s">
        <v>21</v>
      </c>
      <c r="I408" s="223"/>
      <c r="J408" s="218"/>
      <c r="K408" s="218"/>
      <c r="L408" s="224"/>
      <c r="M408" s="225"/>
      <c r="N408" s="226"/>
      <c r="O408" s="226"/>
      <c r="P408" s="226"/>
      <c r="Q408" s="226"/>
      <c r="R408" s="226"/>
      <c r="S408" s="226"/>
      <c r="T408" s="227"/>
      <c r="AT408" s="228" t="s">
        <v>177</v>
      </c>
      <c r="AU408" s="228" t="s">
        <v>80</v>
      </c>
      <c r="AV408" s="12" t="s">
        <v>78</v>
      </c>
      <c r="AW408" s="12" t="s">
        <v>35</v>
      </c>
      <c r="AX408" s="12" t="s">
        <v>71</v>
      </c>
      <c r="AY408" s="228" t="s">
        <v>168</v>
      </c>
    </row>
    <row r="409" spans="2:51" s="13" customFormat="1" ht="13.5">
      <c r="B409" s="229"/>
      <c r="C409" s="230"/>
      <c r="D409" s="219" t="s">
        <v>177</v>
      </c>
      <c r="E409" s="231" t="s">
        <v>21</v>
      </c>
      <c r="F409" s="232" t="s">
        <v>496</v>
      </c>
      <c r="G409" s="230"/>
      <c r="H409" s="233">
        <v>241.47499999999999</v>
      </c>
      <c r="I409" s="234"/>
      <c r="J409" s="230"/>
      <c r="K409" s="230"/>
      <c r="L409" s="235"/>
      <c r="M409" s="236"/>
      <c r="N409" s="237"/>
      <c r="O409" s="237"/>
      <c r="P409" s="237"/>
      <c r="Q409" s="237"/>
      <c r="R409" s="237"/>
      <c r="S409" s="237"/>
      <c r="T409" s="238"/>
      <c r="AT409" s="239" t="s">
        <v>177</v>
      </c>
      <c r="AU409" s="239" t="s">
        <v>80</v>
      </c>
      <c r="AV409" s="13" t="s">
        <v>80</v>
      </c>
      <c r="AW409" s="13" t="s">
        <v>35</v>
      </c>
      <c r="AX409" s="13" t="s">
        <v>71</v>
      </c>
      <c r="AY409" s="239" t="s">
        <v>168</v>
      </c>
    </row>
    <row r="410" spans="2:51" s="13" customFormat="1" ht="13.5">
      <c r="B410" s="229"/>
      <c r="C410" s="230"/>
      <c r="D410" s="219" t="s">
        <v>177</v>
      </c>
      <c r="E410" s="231" t="s">
        <v>21</v>
      </c>
      <c r="F410" s="232" t="s">
        <v>497</v>
      </c>
      <c r="G410" s="230"/>
      <c r="H410" s="233">
        <v>-0.86</v>
      </c>
      <c r="I410" s="234"/>
      <c r="J410" s="230"/>
      <c r="K410" s="230"/>
      <c r="L410" s="235"/>
      <c r="M410" s="236"/>
      <c r="N410" s="237"/>
      <c r="O410" s="237"/>
      <c r="P410" s="237"/>
      <c r="Q410" s="237"/>
      <c r="R410" s="237"/>
      <c r="S410" s="237"/>
      <c r="T410" s="238"/>
      <c r="AT410" s="239" t="s">
        <v>177</v>
      </c>
      <c r="AU410" s="239" t="s">
        <v>80</v>
      </c>
      <c r="AV410" s="13" t="s">
        <v>80</v>
      </c>
      <c r="AW410" s="13" t="s">
        <v>35</v>
      </c>
      <c r="AX410" s="13" t="s">
        <v>71</v>
      </c>
      <c r="AY410" s="239" t="s">
        <v>168</v>
      </c>
    </row>
    <row r="411" spans="2:51" s="13" customFormat="1" ht="13.5">
      <c r="B411" s="229"/>
      <c r="C411" s="230"/>
      <c r="D411" s="219" t="s">
        <v>177</v>
      </c>
      <c r="E411" s="231" t="s">
        <v>21</v>
      </c>
      <c r="F411" s="232" t="s">
        <v>498</v>
      </c>
      <c r="G411" s="230"/>
      <c r="H411" s="233">
        <v>-16.241</v>
      </c>
      <c r="I411" s="234"/>
      <c r="J411" s="230"/>
      <c r="K411" s="230"/>
      <c r="L411" s="235"/>
      <c r="M411" s="236"/>
      <c r="N411" s="237"/>
      <c r="O411" s="237"/>
      <c r="P411" s="237"/>
      <c r="Q411" s="237"/>
      <c r="R411" s="237"/>
      <c r="S411" s="237"/>
      <c r="T411" s="238"/>
      <c r="AT411" s="239" t="s">
        <v>177</v>
      </c>
      <c r="AU411" s="239" t="s">
        <v>80</v>
      </c>
      <c r="AV411" s="13" t="s">
        <v>80</v>
      </c>
      <c r="AW411" s="13" t="s">
        <v>35</v>
      </c>
      <c r="AX411" s="13" t="s">
        <v>71</v>
      </c>
      <c r="AY411" s="239" t="s">
        <v>168</v>
      </c>
    </row>
    <row r="412" spans="2:51" s="13" customFormat="1" ht="13.5">
      <c r="B412" s="229"/>
      <c r="C412" s="230"/>
      <c r="D412" s="219" t="s">
        <v>177</v>
      </c>
      <c r="E412" s="231" t="s">
        <v>21</v>
      </c>
      <c r="F412" s="232" t="s">
        <v>499</v>
      </c>
      <c r="G412" s="230"/>
      <c r="H412" s="233">
        <v>-21.925000000000001</v>
      </c>
      <c r="I412" s="234"/>
      <c r="J412" s="230"/>
      <c r="K412" s="230"/>
      <c r="L412" s="235"/>
      <c r="M412" s="236"/>
      <c r="N412" s="237"/>
      <c r="O412" s="237"/>
      <c r="P412" s="237"/>
      <c r="Q412" s="237"/>
      <c r="R412" s="237"/>
      <c r="S412" s="237"/>
      <c r="T412" s="238"/>
      <c r="AT412" s="239" t="s">
        <v>177</v>
      </c>
      <c r="AU412" s="239" t="s">
        <v>80</v>
      </c>
      <c r="AV412" s="13" t="s">
        <v>80</v>
      </c>
      <c r="AW412" s="13" t="s">
        <v>35</v>
      </c>
      <c r="AX412" s="13" t="s">
        <v>71</v>
      </c>
      <c r="AY412" s="239" t="s">
        <v>168</v>
      </c>
    </row>
    <row r="413" spans="2:51" s="13" customFormat="1" ht="13.5">
      <c r="B413" s="229"/>
      <c r="C413" s="230"/>
      <c r="D413" s="219" t="s">
        <v>177</v>
      </c>
      <c r="E413" s="231" t="s">
        <v>21</v>
      </c>
      <c r="F413" s="232" t="s">
        <v>500</v>
      </c>
      <c r="G413" s="230"/>
      <c r="H413" s="233">
        <v>-12.084</v>
      </c>
      <c r="I413" s="234"/>
      <c r="J413" s="230"/>
      <c r="K413" s="230"/>
      <c r="L413" s="235"/>
      <c r="M413" s="236"/>
      <c r="N413" s="237"/>
      <c r="O413" s="237"/>
      <c r="P413" s="237"/>
      <c r="Q413" s="237"/>
      <c r="R413" s="237"/>
      <c r="S413" s="237"/>
      <c r="T413" s="238"/>
      <c r="AT413" s="239" t="s">
        <v>177</v>
      </c>
      <c r="AU413" s="239" t="s">
        <v>80</v>
      </c>
      <c r="AV413" s="13" t="s">
        <v>80</v>
      </c>
      <c r="AW413" s="13" t="s">
        <v>35</v>
      </c>
      <c r="AX413" s="13" t="s">
        <v>71</v>
      </c>
      <c r="AY413" s="239" t="s">
        <v>168</v>
      </c>
    </row>
    <row r="414" spans="2:51" s="12" customFormat="1" ht="13.5">
      <c r="B414" s="217"/>
      <c r="C414" s="218"/>
      <c r="D414" s="219" t="s">
        <v>177</v>
      </c>
      <c r="E414" s="220" t="s">
        <v>21</v>
      </c>
      <c r="F414" s="221" t="s">
        <v>430</v>
      </c>
      <c r="G414" s="218"/>
      <c r="H414" s="222" t="s">
        <v>21</v>
      </c>
      <c r="I414" s="223"/>
      <c r="J414" s="218"/>
      <c r="K414" s="218"/>
      <c r="L414" s="224"/>
      <c r="M414" s="225"/>
      <c r="N414" s="226"/>
      <c r="O414" s="226"/>
      <c r="P414" s="226"/>
      <c r="Q414" s="226"/>
      <c r="R414" s="226"/>
      <c r="S414" s="226"/>
      <c r="T414" s="227"/>
      <c r="AT414" s="228" t="s">
        <v>177</v>
      </c>
      <c r="AU414" s="228" t="s">
        <v>80</v>
      </c>
      <c r="AV414" s="12" t="s">
        <v>78</v>
      </c>
      <c r="AW414" s="12" t="s">
        <v>35</v>
      </c>
      <c r="AX414" s="12" t="s">
        <v>71</v>
      </c>
      <c r="AY414" s="228" t="s">
        <v>168</v>
      </c>
    </row>
    <row r="415" spans="2:51" s="13" customFormat="1" ht="13.5">
      <c r="B415" s="229"/>
      <c r="C415" s="230"/>
      <c r="D415" s="219" t="s">
        <v>177</v>
      </c>
      <c r="E415" s="231" t="s">
        <v>21</v>
      </c>
      <c r="F415" s="232" t="s">
        <v>501</v>
      </c>
      <c r="G415" s="230"/>
      <c r="H415" s="233">
        <v>525.37699999999995</v>
      </c>
      <c r="I415" s="234"/>
      <c r="J415" s="230"/>
      <c r="K415" s="230"/>
      <c r="L415" s="235"/>
      <c r="M415" s="236"/>
      <c r="N415" s="237"/>
      <c r="O415" s="237"/>
      <c r="P415" s="237"/>
      <c r="Q415" s="237"/>
      <c r="R415" s="237"/>
      <c r="S415" s="237"/>
      <c r="T415" s="238"/>
      <c r="AT415" s="239" t="s">
        <v>177</v>
      </c>
      <c r="AU415" s="239" t="s">
        <v>80</v>
      </c>
      <c r="AV415" s="13" t="s">
        <v>80</v>
      </c>
      <c r="AW415" s="13" t="s">
        <v>35</v>
      </c>
      <c r="AX415" s="13" t="s">
        <v>71</v>
      </c>
      <c r="AY415" s="239" t="s">
        <v>168</v>
      </c>
    </row>
    <row r="416" spans="2:51" s="13" customFormat="1" ht="13.5">
      <c r="B416" s="229"/>
      <c r="C416" s="230"/>
      <c r="D416" s="219" t="s">
        <v>177</v>
      </c>
      <c r="E416" s="231" t="s">
        <v>21</v>
      </c>
      <c r="F416" s="232" t="s">
        <v>502</v>
      </c>
      <c r="G416" s="230"/>
      <c r="H416" s="233">
        <v>-7.5259999999999998</v>
      </c>
      <c r="I416" s="234"/>
      <c r="J416" s="230"/>
      <c r="K416" s="230"/>
      <c r="L416" s="235"/>
      <c r="M416" s="236"/>
      <c r="N416" s="237"/>
      <c r="O416" s="237"/>
      <c r="P416" s="237"/>
      <c r="Q416" s="237"/>
      <c r="R416" s="237"/>
      <c r="S416" s="237"/>
      <c r="T416" s="238"/>
      <c r="AT416" s="239" t="s">
        <v>177</v>
      </c>
      <c r="AU416" s="239" t="s">
        <v>80</v>
      </c>
      <c r="AV416" s="13" t="s">
        <v>80</v>
      </c>
      <c r="AW416" s="13" t="s">
        <v>35</v>
      </c>
      <c r="AX416" s="13" t="s">
        <v>71</v>
      </c>
      <c r="AY416" s="239" t="s">
        <v>168</v>
      </c>
    </row>
    <row r="417" spans="2:51" s="13" customFormat="1" ht="13.5">
      <c r="B417" s="229"/>
      <c r="C417" s="230"/>
      <c r="D417" s="219" t="s">
        <v>177</v>
      </c>
      <c r="E417" s="231" t="s">
        <v>21</v>
      </c>
      <c r="F417" s="232" t="s">
        <v>503</v>
      </c>
      <c r="G417" s="230"/>
      <c r="H417" s="233">
        <v>-9.2110000000000003</v>
      </c>
      <c r="I417" s="234"/>
      <c r="J417" s="230"/>
      <c r="K417" s="230"/>
      <c r="L417" s="235"/>
      <c r="M417" s="236"/>
      <c r="N417" s="237"/>
      <c r="O417" s="237"/>
      <c r="P417" s="237"/>
      <c r="Q417" s="237"/>
      <c r="R417" s="237"/>
      <c r="S417" s="237"/>
      <c r="T417" s="238"/>
      <c r="AT417" s="239" t="s">
        <v>177</v>
      </c>
      <c r="AU417" s="239" t="s">
        <v>80</v>
      </c>
      <c r="AV417" s="13" t="s">
        <v>80</v>
      </c>
      <c r="AW417" s="13" t="s">
        <v>35</v>
      </c>
      <c r="AX417" s="13" t="s">
        <v>71</v>
      </c>
      <c r="AY417" s="239" t="s">
        <v>168</v>
      </c>
    </row>
    <row r="418" spans="2:51" s="13" customFormat="1" ht="13.5">
      <c r="B418" s="229"/>
      <c r="C418" s="230"/>
      <c r="D418" s="219" t="s">
        <v>177</v>
      </c>
      <c r="E418" s="231" t="s">
        <v>21</v>
      </c>
      <c r="F418" s="232" t="s">
        <v>504</v>
      </c>
      <c r="G418" s="230"/>
      <c r="H418" s="233">
        <v>-4.5250000000000004</v>
      </c>
      <c r="I418" s="234"/>
      <c r="J418" s="230"/>
      <c r="K418" s="230"/>
      <c r="L418" s="235"/>
      <c r="M418" s="236"/>
      <c r="N418" s="237"/>
      <c r="O418" s="237"/>
      <c r="P418" s="237"/>
      <c r="Q418" s="237"/>
      <c r="R418" s="237"/>
      <c r="S418" s="237"/>
      <c r="T418" s="238"/>
      <c r="AT418" s="239" t="s">
        <v>177</v>
      </c>
      <c r="AU418" s="239" t="s">
        <v>80</v>
      </c>
      <c r="AV418" s="13" t="s">
        <v>80</v>
      </c>
      <c r="AW418" s="13" t="s">
        <v>35</v>
      </c>
      <c r="AX418" s="13" t="s">
        <v>71</v>
      </c>
      <c r="AY418" s="239" t="s">
        <v>168</v>
      </c>
    </row>
    <row r="419" spans="2:51" s="13" customFormat="1" ht="13.5">
      <c r="B419" s="229"/>
      <c r="C419" s="230"/>
      <c r="D419" s="219" t="s">
        <v>177</v>
      </c>
      <c r="E419" s="231" t="s">
        <v>21</v>
      </c>
      <c r="F419" s="232" t="s">
        <v>505</v>
      </c>
      <c r="G419" s="230"/>
      <c r="H419" s="233">
        <v>-5.07</v>
      </c>
      <c r="I419" s="234"/>
      <c r="J419" s="230"/>
      <c r="K419" s="230"/>
      <c r="L419" s="235"/>
      <c r="M419" s="236"/>
      <c r="N419" s="237"/>
      <c r="O419" s="237"/>
      <c r="P419" s="237"/>
      <c r="Q419" s="237"/>
      <c r="R419" s="237"/>
      <c r="S419" s="237"/>
      <c r="T419" s="238"/>
      <c r="AT419" s="239" t="s">
        <v>177</v>
      </c>
      <c r="AU419" s="239" t="s">
        <v>80</v>
      </c>
      <c r="AV419" s="13" t="s">
        <v>80</v>
      </c>
      <c r="AW419" s="13" t="s">
        <v>35</v>
      </c>
      <c r="AX419" s="13" t="s">
        <v>71</v>
      </c>
      <c r="AY419" s="239" t="s">
        <v>168</v>
      </c>
    </row>
    <row r="420" spans="2:51" s="13" customFormat="1" ht="13.5">
      <c r="B420" s="229"/>
      <c r="C420" s="230"/>
      <c r="D420" s="219" t="s">
        <v>177</v>
      </c>
      <c r="E420" s="231" t="s">
        <v>21</v>
      </c>
      <c r="F420" s="232" t="s">
        <v>506</v>
      </c>
      <c r="G420" s="230"/>
      <c r="H420" s="233">
        <v>-5.1210000000000004</v>
      </c>
      <c r="I420" s="234"/>
      <c r="J420" s="230"/>
      <c r="K420" s="230"/>
      <c r="L420" s="235"/>
      <c r="M420" s="236"/>
      <c r="N420" s="237"/>
      <c r="O420" s="237"/>
      <c r="P420" s="237"/>
      <c r="Q420" s="237"/>
      <c r="R420" s="237"/>
      <c r="S420" s="237"/>
      <c r="T420" s="238"/>
      <c r="AT420" s="239" t="s">
        <v>177</v>
      </c>
      <c r="AU420" s="239" t="s">
        <v>80</v>
      </c>
      <c r="AV420" s="13" t="s">
        <v>80</v>
      </c>
      <c r="AW420" s="13" t="s">
        <v>35</v>
      </c>
      <c r="AX420" s="13" t="s">
        <v>71</v>
      </c>
      <c r="AY420" s="239" t="s">
        <v>168</v>
      </c>
    </row>
    <row r="421" spans="2:51" s="13" customFormat="1" ht="13.5">
      <c r="B421" s="229"/>
      <c r="C421" s="230"/>
      <c r="D421" s="219" t="s">
        <v>177</v>
      </c>
      <c r="E421" s="231" t="s">
        <v>21</v>
      </c>
      <c r="F421" s="232" t="s">
        <v>507</v>
      </c>
      <c r="G421" s="230"/>
      <c r="H421" s="233">
        <v>-136.714</v>
      </c>
      <c r="I421" s="234"/>
      <c r="J421" s="230"/>
      <c r="K421" s="230"/>
      <c r="L421" s="235"/>
      <c r="M421" s="236"/>
      <c r="N421" s="237"/>
      <c r="O421" s="237"/>
      <c r="P421" s="237"/>
      <c r="Q421" s="237"/>
      <c r="R421" s="237"/>
      <c r="S421" s="237"/>
      <c r="T421" s="238"/>
      <c r="AT421" s="239" t="s">
        <v>177</v>
      </c>
      <c r="AU421" s="239" t="s">
        <v>80</v>
      </c>
      <c r="AV421" s="13" t="s">
        <v>80</v>
      </c>
      <c r="AW421" s="13" t="s">
        <v>35</v>
      </c>
      <c r="AX421" s="13" t="s">
        <v>71</v>
      </c>
      <c r="AY421" s="239" t="s">
        <v>168</v>
      </c>
    </row>
    <row r="422" spans="2:51" s="13" customFormat="1" ht="13.5">
      <c r="B422" s="229"/>
      <c r="C422" s="230"/>
      <c r="D422" s="219" t="s">
        <v>177</v>
      </c>
      <c r="E422" s="231" t="s">
        <v>21</v>
      </c>
      <c r="F422" s="232" t="s">
        <v>493</v>
      </c>
      <c r="G422" s="230"/>
      <c r="H422" s="233">
        <v>-14.013999999999999</v>
      </c>
      <c r="I422" s="234"/>
      <c r="J422" s="230"/>
      <c r="K422" s="230"/>
      <c r="L422" s="235"/>
      <c r="M422" s="236"/>
      <c r="N422" s="237"/>
      <c r="O422" s="237"/>
      <c r="P422" s="237"/>
      <c r="Q422" s="237"/>
      <c r="R422" s="237"/>
      <c r="S422" s="237"/>
      <c r="T422" s="238"/>
      <c r="AT422" s="239" t="s">
        <v>177</v>
      </c>
      <c r="AU422" s="239" t="s">
        <v>80</v>
      </c>
      <c r="AV422" s="13" t="s">
        <v>80</v>
      </c>
      <c r="AW422" s="13" t="s">
        <v>35</v>
      </c>
      <c r="AX422" s="13" t="s">
        <v>71</v>
      </c>
      <c r="AY422" s="239" t="s">
        <v>168</v>
      </c>
    </row>
    <row r="423" spans="2:51" s="12" customFormat="1" ht="13.5">
      <c r="B423" s="217"/>
      <c r="C423" s="218"/>
      <c r="D423" s="219" t="s">
        <v>177</v>
      </c>
      <c r="E423" s="220" t="s">
        <v>21</v>
      </c>
      <c r="F423" s="221" t="s">
        <v>420</v>
      </c>
      <c r="G423" s="218"/>
      <c r="H423" s="222" t="s">
        <v>21</v>
      </c>
      <c r="I423" s="223"/>
      <c r="J423" s="218"/>
      <c r="K423" s="218"/>
      <c r="L423" s="224"/>
      <c r="M423" s="225"/>
      <c r="N423" s="226"/>
      <c r="O423" s="226"/>
      <c r="P423" s="226"/>
      <c r="Q423" s="226"/>
      <c r="R423" s="226"/>
      <c r="S423" s="226"/>
      <c r="T423" s="227"/>
      <c r="AT423" s="228" t="s">
        <v>177</v>
      </c>
      <c r="AU423" s="228" t="s">
        <v>80</v>
      </c>
      <c r="AV423" s="12" t="s">
        <v>78</v>
      </c>
      <c r="AW423" s="12" t="s">
        <v>35</v>
      </c>
      <c r="AX423" s="12" t="s">
        <v>71</v>
      </c>
      <c r="AY423" s="228" t="s">
        <v>168</v>
      </c>
    </row>
    <row r="424" spans="2:51" s="13" customFormat="1" ht="13.5">
      <c r="B424" s="229"/>
      <c r="C424" s="230"/>
      <c r="D424" s="219" t="s">
        <v>177</v>
      </c>
      <c r="E424" s="231" t="s">
        <v>21</v>
      </c>
      <c r="F424" s="232" t="s">
        <v>508</v>
      </c>
      <c r="G424" s="230"/>
      <c r="H424" s="233">
        <v>188.58500000000001</v>
      </c>
      <c r="I424" s="234"/>
      <c r="J424" s="230"/>
      <c r="K424" s="230"/>
      <c r="L424" s="235"/>
      <c r="M424" s="236"/>
      <c r="N424" s="237"/>
      <c r="O424" s="237"/>
      <c r="P424" s="237"/>
      <c r="Q424" s="237"/>
      <c r="R424" s="237"/>
      <c r="S424" s="237"/>
      <c r="T424" s="238"/>
      <c r="AT424" s="239" t="s">
        <v>177</v>
      </c>
      <c r="AU424" s="239" t="s">
        <v>80</v>
      </c>
      <c r="AV424" s="13" t="s">
        <v>80</v>
      </c>
      <c r="AW424" s="13" t="s">
        <v>35</v>
      </c>
      <c r="AX424" s="13" t="s">
        <v>71</v>
      </c>
      <c r="AY424" s="239" t="s">
        <v>168</v>
      </c>
    </row>
    <row r="425" spans="2:51" s="13" customFormat="1" ht="13.5">
      <c r="B425" s="229"/>
      <c r="C425" s="230"/>
      <c r="D425" s="219" t="s">
        <v>177</v>
      </c>
      <c r="E425" s="231" t="s">
        <v>21</v>
      </c>
      <c r="F425" s="232" t="s">
        <v>509</v>
      </c>
      <c r="G425" s="230"/>
      <c r="H425" s="233">
        <v>-8.3480000000000008</v>
      </c>
      <c r="I425" s="234"/>
      <c r="J425" s="230"/>
      <c r="K425" s="230"/>
      <c r="L425" s="235"/>
      <c r="M425" s="236"/>
      <c r="N425" s="237"/>
      <c r="O425" s="237"/>
      <c r="P425" s="237"/>
      <c r="Q425" s="237"/>
      <c r="R425" s="237"/>
      <c r="S425" s="237"/>
      <c r="T425" s="238"/>
      <c r="AT425" s="239" t="s">
        <v>177</v>
      </c>
      <c r="AU425" s="239" t="s">
        <v>80</v>
      </c>
      <c r="AV425" s="13" t="s">
        <v>80</v>
      </c>
      <c r="AW425" s="13" t="s">
        <v>35</v>
      </c>
      <c r="AX425" s="13" t="s">
        <v>71</v>
      </c>
      <c r="AY425" s="239" t="s">
        <v>168</v>
      </c>
    </row>
    <row r="426" spans="2:51" s="13" customFormat="1" ht="13.5">
      <c r="B426" s="229"/>
      <c r="C426" s="230"/>
      <c r="D426" s="219" t="s">
        <v>177</v>
      </c>
      <c r="E426" s="231" t="s">
        <v>21</v>
      </c>
      <c r="F426" s="232" t="s">
        <v>510</v>
      </c>
      <c r="G426" s="230"/>
      <c r="H426" s="233">
        <v>-10.73</v>
      </c>
      <c r="I426" s="234"/>
      <c r="J426" s="230"/>
      <c r="K426" s="230"/>
      <c r="L426" s="235"/>
      <c r="M426" s="236"/>
      <c r="N426" s="237"/>
      <c r="O426" s="237"/>
      <c r="P426" s="237"/>
      <c r="Q426" s="237"/>
      <c r="R426" s="237"/>
      <c r="S426" s="237"/>
      <c r="T426" s="238"/>
      <c r="AT426" s="239" t="s">
        <v>177</v>
      </c>
      <c r="AU426" s="239" t="s">
        <v>80</v>
      </c>
      <c r="AV426" s="13" t="s">
        <v>80</v>
      </c>
      <c r="AW426" s="13" t="s">
        <v>35</v>
      </c>
      <c r="AX426" s="13" t="s">
        <v>71</v>
      </c>
      <c r="AY426" s="239" t="s">
        <v>168</v>
      </c>
    </row>
    <row r="427" spans="2:51" s="13" customFormat="1" ht="13.5">
      <c r="B427" s="229"/>
      <c r="C427" s="230"/>
      <c r="D427" s="219" t="s">
        <v>177</v>
      </c>
      <c r="E427" s="231" t="s">
        <v>21</v>
      </c>
      <c r="F427" s="232" t="s">
        <v>511</v>
      </c>
      <c r="G427" s="230"/>
      <c r="H427" s="233">
        <v>-11.654999999999999</v>
      </c>
      <c r="I427" s="234"/>
      <c r="J427" s="230"/>
      <c r="K427" s="230"/>
      <c r="L427" s="235"/>
      <c r="M427" s="236"/>
      <c r="N427" s="237"/>
      <c r="O427" s="237"/>
      <c r="P427" s="237"/>
      <c r="Q427" s="237"/>
      <c r="R427" s="237"/>
      <c r="S427" s="237"/>
      <c r="T427" s="238"/>
      <c r="AT427" s="239" t="s">
        <v>177</v>
      </c>
      <c r="AU427" s="239" t="s">
        <v>80</v>
      </c>
      <c r="AV427" s="13" t="s">
        <v>80</v>
      </c>
      <c r="AW427" s="13" t="s">
        <v>35</v>
      </c>
      <c r="AX427" s="13" t="s">
        <v>71</v>
      </c>
      <c r="AY427" s="239" t="s">
        <v>168</v>
      </c>
    </row>
    <row r="428" spans="2:51" s="13" customFormat="1" ht="13.5">
      <c r="B428" s="229"/>
      <c r="C428" s="230"/>
      <c r="D428" s="219" t="s">
        <v>177</v>
      </c>
      <c r="E428" s="231" t="s">
        <v>21</v>
      </c>
      <c r="F428" s="232" t="s">
        <v>512</v>
      </c>
      <c r="G428" s="230"/>
      <c r="H428" s="233">
        <v>-38.588000000000001</v>
      </c>
      <c r="I428" s="234"/>
      <c r="J428" s="230"/>
      <c r="K428" s="230"/>
      <c r="L428" s="235"/>
      <c r="M428" s="236"/>
      <c r="N428" s="237"/>
      <c r="O428" s="237"/>
      <c r="P428" s="237"/>
      <c r="Q428" s="237"/>
      <c r="R428" s="237"/>
      <c r="S428" s="237"/>
      <c r="T428" s="238"/>
      <c r="AT428" s="239" t="s">
        <v>177</v>
      </c>
      <c r="AU428" s="239" t="s">
        <v>80</v>
      </c>
      <c r="AV428" s="13" t="s">
        <v>80</v>
      </c>
      <c r="AW428" s="13" t="s">
        <v>35</v>
      </c>
      <c r="AX428" s="13" t="s">
        <v>71</v>
      </c>
      <c r="AY428" s="239" t="s">
        <v>168</v>
      </c>
    </row>
    <row r="429" spans="2:51" s="13" customFormat="1" ht="13.5">
      <c r="B429" s="229"/>
      <c r="C429" s="230"/>
      <c r="D429" s="219" t="s">
        <v>177</v>
      </c>
      <c r="E429" s="231" t="s">
        <v>21</v>
      </c>
      <c r="F429" s="232" t="s">
        <v>513</v>
      </c>
      <c r="G429" s="230"/>
      <c r="H429" s="233">
        <v>-0.26</v>
      </c>
      <c r="I429" s="234"/>
      <c r="J429" s="230"/>
      <c r="K429" s="230"/>
      <c r="L429" s="235"/>
      <c r="M429" s="236"/>
      <c r="N429" s="237"/>
      <c r="O429" s="237"/>
      <c r="P429" s="237"/>
      <c r="Q429" s="237"/>
      <c r="R429" s="237"/>
      <c r="S429" s="237"/>
      <c r="T429" s="238"/>
      <c r="AT429" s="239" t="s">
        <v>177</v>
      </c>
      <c r="AU429" s="239" t="s">
        <v>80</v>
      </c>
      <c r="AV429" s="13" t="s">
        <v>80</v>
      </c>
      <c r="AW429" s="13" t="s">
        <v>35</v>
      </c>
      <c r="AX429" s="13" t="s">
        <v>71</v>
      </c>
      <c r="AY429" s="239" t="s">
        <v>168</v>
      </c>
    </row>
    <row r="430" spans="2:51" s="12" customFormat="1" ht="13.5">
      <c r="B430" s="217"/>
      <c r="C430" s="218"/>
      <c r="D430" s="219" t="s">
        <v>177</v>
      </c>
      <c r="E430" s="220" t="s">
        <v>21</v>
      </c>
      <c r="F430" s="221" t="s">
        <v>473</v>
      </c>
      <c r="G430" s="218"/>
      <c r="H430" s="222" t="s">
        <v>21</v>
      </c>
      <c r="I430" s="223"/>
      <c r="J430" s="218"/>
      <c r="K430" s="218"/>
      <c r="L430" s="224"/>
      <c r="M430" s="225"/>
      <c r="N430" s="226"/>
      <c r="O430" s="226"/>
      <c r="P430" s="226"/>
      <c r="Q430" s="226"/>
      <c r="R430" s="226"/>
      <c r="S430" s="226"/>
      <c r="T430" s="227"/>
      <c r="AT430" s="228" t="s">
        <v>177</v>
      </c>
      <c r="AU430" s="228" t="s">
        <v>80</v>
      </c>
      <c r="AV430" s="12" t="s">
        <v>78</v>
      </c>
      <c r="AW430" s="12" t="s">
        <v>35</v>
      </c>
      <c r="AX430" s="12" t="s">
        <v>71</v>
      </c>
      <c r="AY430" s="228" t="s">
        <v>168</v>
      </c>
    </row>
    <row r="431" spans="2:51" s="13" customFormat="1" ht="13.5">
      <c r="B431" s="229"/>
      <c r="C431" s="230"/>
      <c r="D431" s="219" t="s">
        <v>177</v>
      </c>
      <c r="E431" s="231" t="s">
        <v>21</v>
      </c>
      <c r="F431" s="232" t="s">
        <v>514</v>
      </c>
      <c r="G431" s="230"/>
      <c r="H431" s="233">
        <v>281.16000000000003</v>
      </c>
      <c r="I431" s="234"/>
      <c r="J431" s="230"/>
      <c r="K431" s="230"/>
      <c r="L431" s="235"/>
      <c r="M431" s="236"/>
      <c r="N431" s="237"/>
      <c r="O431" s="237"/>
      <c r="P431" s="237"/>
      <c r="Q431" s="237"/>
      <c r="R431" s="237"/>
      <c r="S431" s="237"/>
      <c r="T431" s="238"/>
      <c r="AT431" s="239" t="s">
        <v>177</v>
      </c>
      <c r="AU431" s="239" t="s">
        <v>80</v>
      </c>
      <c r="AV431" s="13" t="s">
        <v>80</v>
      </c>
      <c r="AW431" s="13" t="s">
        <v>35</v>
      </c>
      <c r="AX431" s="13" t="s">
        <v>71</v>
      </c>
      <c r="AY431" s="239" t="s">
        <v>168</v>
      </c>
    </row>
    <row r="432" spans="2:51" s="13" customFormat="1" ht="13.5">
      <c r="B432" s="229"/>
      <c r="C432" s="230"/>
      <c r="D432" s="219" t="s">
        <v>177</v>
      </c>
      <c r="E432" s="231" t="s">
        <v>21</v>
      </c>
      <c r="F432" s="232" t="s">
        <v>515</v>
      </c>
      <c r="G432" s="230"/>
      <c r="H432" s="233">
        <v>-4.3019999999999996</v>
      </c>
      <c r="I432" s="234"/>
      <c r="J432" s="230"/>
      <c r="K432" s="230"/>
      <c r="L432" s="235"/>
      <c r="M432" s="236"/>
      <c r="N432" s="237"/>
      <c r="O432" s="237"/>
      <c r="P432" s="237"/>
      <c r="Q432" s="237"/>
      <c r="R432" s="237"/>
      <c r="S432" s="237"/>
      <c r="T432" s="238"/>
      <c r="AT432" s="239" t="s">
        <v>177</v>
      </c>
      <c r="AU432" s="239" t="s">
        <v>80</v>
      </c>
      <c r="AV432" s="13" t="s">
        <v>80</v>
      </c>
      <c r="AW432" s="13" t="s">
        <v>35</v>
      </c>
      <c r="AX432" s="13" t="s">
        <v>71</v>
      </c>
      <c r="AY432" s="239" t="s">
        <v>168</v>
      </c>
    </row>
    <row r="433" spans="2:51" s="13" customFormat="1" ht="13.5">
      <c r="B433" s="229"/>
      <c r="C433" s="230"/>
      <c r="D433" s="219" t="s">
        <v>177</v>
      </c>
      <c r="E433" s="231" t="s">
        <v>21</v>
      </c>
      <c r="F433" s="232" t="s">
        <v>516</v>
      </c>
      <c r="G433" s="230"/>
      <c r="H433" s="233">
        <v>-29.138000000000002</v>
      </c>
      <c r="I433" s="234"/>
      <c r="J433" s="230"/>
      <c r="K433" s="230"/>
      <c r="L433" s="235"/>
      <c r="M433" s="236"/>
      <c r="N433" s="237"/>
      <c r="O433" s="237"/>
      <c r="P433" s="237"/>
      <c r="Q433" s="237"/>
      <c r="R433" s="237"/>
      <c r="S433" s="237"/>
      <c r="T433" s="238"/>
      <c r="AT433" s="239" t="s">
        <v>177</v>
      </c>
      <c r="AU433" s="239" t="s">
        <v>80</v>
      </c>
      <c r="AV433" s="13" t="s">
        <v>80</v>
      </c>
      <c r="AW433" s="13" t="s">
        <v>35</v>
      </c>
      <c r="AX433" s="13" t="s">
        <v>71</v>
      </c>
      <c r="AY433" s="239" t="s">
        <v>168</v>
      </c>
    </row>
    <row r="434" spans="2:51" s="13" customFormat="1" ht="13.5">
      <c r="B434" s="229"/>
      <c r="C434" s="230"/>
      <c r="D434" s="219" t="s">
        <v>177</v>
      </c>
      <c r="E434" s="231" t="s">
        <v>21</v>
      </c>
      <c r="F434" s="232" t="s">
        <v>512</v>
      </c>
      <c r="G434" s="230"/>
      <c r="H434" s="233">
        <v>-38.588000000000001</v>
      </c>
      <c r="I434" s="234"/>
      <c r="J434" s="230"/>
      <c r="K434" s="230"/>
      <c r="L434" s="235"/>
      <c r="M434" s="236"/>
      <c r="N434" s="237"/>
      <c r="O434" s="237"/>
      <c r="P434" s="237"/>
      <c r="Q434" s="237"/>
      <c r="R434" s="237"/>
      <c r="S434" s="237"/>
      <c r="T434" s="238"/>
      <c r="AT434" s="239" t="s">
        <v>177</v>
      </c>
      <c r="AU434" s="239" t="s">
        <v>80</v>
      </c>
      <c r="AV434" s="13" t="s">
        <v>80</v>
      </c>
      <c r="AW434" s="13" t="s">
        <v>35</v>
      </c>
      <c r="AX434" s="13" t="s">
        <v>71</v>
      </c>
      <c r="AY434" s="239" t="s">
        <v>168</v>
      </c>
    </row>
    <row r="435" spans="2:51" s="12" customFormat="1" ht="13.5">
      <c r="B435" s="217"/>
      <c r="C435" s="218"/>
      <c r="D435" s="219" t="s">
        <v>177</v>
      </c>
      <c r="E435" s="220" t="s">
        <v>21</v>
      </c>
      <c r="F435" s="221" t="s">
        <v>446</v>
      </c>
      <c r="G435" s="218"/>
      <c r="H435" s="222" t="s">
        <v>21</v>
      </c>
      <c r="I435" s="223"/>
      <c r="J435" s="218"/>
      <c r="K435" s="218"/>
      <c r="L435" s="224"/>
      <c r="M435" s="225"/>
      <c r="N435" s="226"/>
      <c r="O435" s="226"/>
      <c r="P435" s="226"/>
      <c r="Q435" s="226"/>
      <c r="R435" s="226"/>
      <c r="S435" s="226"/>
      <c r="T435" s="227"/>
      <c r="AT435" s="228" t="s">
        <v>177</v>
      </c>
      <c r="AU435" s="228" t="s">
        <v>80</v>
      </c>
      <c r="AV435" s="12" t="s">
        <v>78</v>
      </c>
      <c r="AW435" s="12" t="s">
        <v>35</v>
      </c>
      <c r="AX435" s="12" t="s">
        <v>71</v>
      </c>
      <c r="AY435" s="228" t="s">
        <v>168</v>
      </c>
    </row>
    <row r="436" spans="2:51" s="13" customFormat="1" ht="13.5">
      <c r="B436" s="229"/>
      <c r="C436" s="230"/>
      <c r="D436" s="219" t="s">
        <v>177</v>
      </c>
      <c r="E436" s="231" t="s">
        <v>21</v>
      </c>
      <c r="F436" s="232" t="s">
        <v>517</v>
      </c>
      <c r="G436" s="230"/>
      <c r="H436" s="233">
        <v>256.85000000000002</v>
      </c>
      <c r="I436" s="234"/>
      <c r="J436" s="230"/>
      <c r="K436" s="230"/>
      <c r="L436" s="235"/>
      <c r="M436" s="236"/>
      <c r="N436" s="237"/>
      <c r="O436" s="237"/>
      <c r="P436" s="237"/>
      <c r="Q436" s="237"/>
      <c r="R436" s="237"/>
      <c r="S436" s="237"/>
      <c r="T436" s="238"/>
      <c r="AT436" s="239" t="s">
        <v>177</v>
      </c>
      <c r="AU436" s="239" t="s">
        <v>80</v>
      </c>
      <c r="AV436" s="13" t="s">
        <v>80</v>
      </c>
      <c r="AW436" s="13" t="s">
        <v>35</v>
      </c>
      <c r="AX436" s="13" t="s">
        <v>71</v>
      </c>
      <c r="AY436" s="239" t="s">
        <v>168</v>
      </c>
    </row>
    <row r="437" spans="2:51" s="13" customFormat="1" ht="13.5">
      <c r="B437" s="229"/>
      <c r="C437" s="230"/>
      <c r="D437" s="219" t="s">
        <v>177</v>
      </c>
      <c r="E437" s="231" t="s">
        <v>21</v>
      </c>
      <c r="F437" s="232" t="s">
        <v>518</v>
      </c>
      <c r="G437" s="230"/>
      <c r="H437" s="233">
        <v>-1.708</v>
      </c>
      <c r="I437" s="234"/>
      <c r="J437" s="230"/>
      <c r="K437" s="230"/>
      <c r="L437" s="235"/>
      <c r="M437" s="236"/>
      <c r="N437" s="237"/>
      <c r="O437" s="237"/>
      <c r="P437" s="237"/>
      <c r="Q437" s="237"/>
      <c r="R437" s="237"/>
      <c r="S437" s="237"/>
      <c r="T437" s="238"/>
      <c r="AT437" s="239" t="s">
        <v>177</v>
      </c>
      <c r="AU437" s="239" t="s">
        <v>80</v>
      </c>
      <c r="AV437" s="13" t="s">
        <v>80</v>
      </c>
      <c r="AW437" s="13" t="s">
        <v>35</v>
      </c>
      <c r="AX437" s="13" t="s">
        <v>71</v>
      </c>
      <c r="AY437" s="239" t="s">
        <v>168</v>
      </c>
    </row>
    <row r="438" spans="2:51" s="13" customFormat="1" ht="13.5">
      <c r="B438" s="229"/>
      <c r="C438" s="230"/>
      <c r="D438" s="219" t="s">
        <v>177</v>
      </c>
      <c r="E438" s="231" t="s">
        <v>21</v>
      </c>
      <c r="F438" s="232" t="s">
        <v>487</v>
      </c>
      <c r="G438" s="230"/>
      <c r="H438" s="233">
        <v>-23.71</v>
      </c>
      <c r="I438" s="234"/>
      <c r="J438" s="230"/>
      <c r="K438" s="230"/>
      <c r="L438" s="235"/>
      <c r="M438" s="236"/>
      <c r="N438" s="237"/>
      <c r="O438" s="237"/>
      <c r="P438" s="237"/>
      <c r="Q438" s="237"/>
      <c r="R438" s="237"/>
      <c r="S438" s="237"/>
      <c r="T438" s="238"/>
      <c r="AT438" s="239" t="s">
        <v>177</v>
      </c>
      <c r="AU438" s="239" t="s">
        <v>80</v>
      </c>
      <c r="AV438" s="13" t="s">
        <v>80</v>
      </c>
      <c r="AW438" s="13" t="s">
        <v>35</v>
      </c>
      <c r="AX438" s="13" t="s">
        <v>71</v>
      </c>
      <c r="AY438" s="239" t="s">
        <v>168</v>
      </c>
    </row>
    <row r="439" spans="2:51" s="13" customFormat="1" ht="13.5">
      <c r="B439" s="229"/>
      <c r="C439" s="230"/>
      <c r="D439" s="219" t="s">
        <v>177</v>
      </c>
      <c r="E439" s="231" t="s">
        <v>21</v>
      </c>
      <c r="F439" s="232" t="s">
        <v>488</v>
      </c>
      <c r="G439" s="230"/>
      <c r="H439" s="233">
        <v>-43.85</v>
      </c>
      <c r="I439" s="234"/>
      <c r="J439" s="230"/>
      <c r="K439" s="230"/>
      <c r="L439" s="235"/>
      <c r="M439" s="236"/>
      <c r="N439" s="237"/>
      <c r="O439" s="237"/>
      <c r="P439" s="237"/>
      <c r="Q439" s="237"/>
      <c r="R439" s="237"/>
      <c r="S439" s="237"/>
      <c r="T439" s="238"/>
      <c r="AT439" s="239" t="s">
        <v>177</v>
      </c>
      <c r="AU439" s="239" t="s">
        <v>80</v>
      </c>
      <c r="AV439" s="13" t="s">
        <v>80</v>
      </c>
      <c r="AW439" s="13" t="s">
        <v>35</v>
      </c>
      <c r="AX439" s="13" t="s">
        <v>71</v>
      </c>
      <c r="AY439" s="239" t="s">
        <v>168</v>
      </c>
    </row>
    <row r="440" spans="2:51" s="12" customFormat="1" ht="13.5">
      <c r="B440" s="217"/>
      <c r="C440" s="218"/>
      <c r="D440" s="219" t="s">
        <v>177</v>
      </c>
      <c r="E440" s="220" t="s">
        <v>21</v>
      </c>
      <c r="F440" s="221" t="s">
        <v>285</v>
      </c>
      <c r="G440" s="218"/>
      <c r="H440" s="222" t="s">
        <v>21</v>
      </c>
      <c r="I440" s="223"/>
      <c r="J440" s="218"/>
      <c r="K440" s="218"/>
      <c r="L440" s="224"/>
      <c r="M440" s="225"/>
      <c r="N440" s="226"/>
      <c r="O440" s="226"/>
      <c r="P440" s="226"/>
      <c r="Q440" s="226"/>
      <c r="R440" s="226"/>
      <c r="S440" s="226"/>
      <c r="T440" s="227"/>
      <c r="AT440" s="228" t="s">
        <v>177</v>
      </c>
      <c r="AU440" s="228" t="s">
        <v>80</v>
      </c>
      <c r="AV440" s="12" t="s">
        <v>78</v>
      </c>
      <c r="AW440" s="12" t="s">
        <v>35</v>
      </c>
      <c r="AX440" s="12" t="s">
        <v>71</v>
      </c>
      <c r="AY440" s="228" t="s">
        <v>168</v>
      </c>
    </row>
    <row r="441" spans="2:51" s="13" customFormat="1" ht="13.5">
      <c r="B441" s="229"/>
      <c r="C441" s="230"/>
      <c r="D441" s="219" t="s">
        <v>177</v>
      </c>
      <c r="E441" s="231" t="s">
        <v>21</v>
      </c>
      <c r="F441" s="232" t="s">
        <v>519</v>
      </c>
      <c r="G441" s="230"/>
      <c r="H441" s="233">
        <v>550.93200000000002</v>
      </c>
      <c r="I441" s="234"/>
      <c r="J441" s="230"/>
      <c r="K441" s="230"/>
      <c r="L441" s="235"/>
      <c r="M441" s="236"/>
      <c r="N441" s="237"/>
      <c r="O441" s="237"/>
      <c r="P441" s="237"/>
      <c r="Q441" s="237"/>
      <c r="R441" s="237"/>
      <c r="S441" s="237"/>
      <c r="T441" s="238"/>
      <c r="AT441" s="239" t="s">
        <v>177</v>
      </c>
      <c r="AU441" s="239" t="s">
        <v>80</v>
      </c>
      <c r="AV441" s="13" t="s">
        <v>80</v>
      </c>
      <c r="AW441" s="13" t="s">
        <v>35</v>
      </c>
      <c r="AX441" s="13" t="s">
        <v>71</v>
      </c>
      <c r="AY441" s="239" t="s">
        <v>168</v>
      </c>
    </row>
    <row r="442" spans="2:51" s="13" customFormat="1" ht="13.5">
      <c r="B442" s="229"/>
      <c r="C442" s="230"/>
      <c r="D442" s="219" t="s">
        <v>177</v>
      </c>
      <c r="E442" s="231" t="s">
        <v>21</v>
      </c>
      <c r="F442" s="232" t="s">
        <v>520</v>
      </c>
      <c r="G442" s="230"/>
      <c r="H442" s="233">
        <v>-4.04</v>
      </c>
      <c r="I442" s="234"/>
      <c r="J442" s="230"/>
      <c r="K442" s="230"/>
      <c r="L442" s="235"/>
      <c r="M442" s="236"/>
      <c r="N442" s="237"/>
      <c r="O442" s="237"/>
      <c r="P442" s="237"/>
      <c r="Q442" s="237"/>
      <c r="R442" s="237"/>
      <c r="S442" s="237"/>
      <c r="T442" s="238"/>
      <c r="AT442" s="239" t="s">
        <v>177</v>
      </c>
      <c r="AU442" s="239" t="s">
        <v>80</v>
      </c>
      <c r="AV442" s="13" t="s">
        <v>80</v>
      </c>
      <c r="AW442" s="13" t="s">
        <v>35</v>
      </c>
      <c r="AX442" s="13" t="s">
        <v>71</v>
      </c>
      <c r="AY442" s="239" t="s">
        <v>168</v>
      </c>
    </row>
    <row r="443" spans="2:51" s="13" customFormat="1" ht="13.5">
      <c r="B443" s="229"/>
      <c r="C443" s="230"/>
      <c r="D443" s="219" t="s">
        <v>177</v>
      </c>
      <c r="E443" s="231" t="s">
        <v>21</v>
      </c>
      <c r="F443" s="232" t="s">
        <v>521</v>
      </c>
      <c r="G443" s="230"/>
      <c r="H443" s="233">
        <v>-10.035</v>
      </c>
      <c r="I443" s="234"/>
      <c r="J443" s="230"/>
      <c r="K443" s="230"/>
      <c r="L443" s="235"/>
      <c r="M443" s="236"/>
      <c r="N443" s="237"/>
      <c r="O443" s="237"/>
      <c r="P443" s="237"/>
      <c r="Q443" s="237"/>
      <c r="R443" s="237"/>
      <c r="S443" s="237"/>
      <c r="T443" s="238"/>
      <c r="AT443" s="239" t="s">
        <v>177</v>
      </c>
      <c r="AU443" s="239" t="s">
        <v>80</v>
      </c>
      <c r="AV443" s="13" t="s">
        <v>80</v>
      </c>
      <c r="AW443" s="13" t="s">
        <v>35</v>
      </c>
      <c r="AX443" s="13" t="s">
        <v>71</v>
      </c>
      <c r="AY443" s="239" t="s">
        <v>168</v>
      </c>
    </row>
    <row r="444" spans="2:51" s="13" customFormat="1" ht="13.5">
      <c r="B444" s="229"/>
      <c r="C444" s="230"/>
      <c r="D444" s="219" t="s">
        <v>177</v>
      </c>
      <c r="E444" s="231" t="s">
        <v>21</v>
      </c>
      <c r="F444" s="232" t="s">
        <v>504</v>
      </c>
      <c r="G444" s="230"/>
      <c r="H444" s="233">
        <v>-4.5250000000000004</v>
      </c>
      <c r="I444" s="234"/>
      <c r="J444" s="230"/>
      <c r="K444" s="230"/>
      <c r="L444" s="235"/>
      <c r="M444" s="236"/>
      <c r="N444" s="237"/>
      <c r="O444" s="237"/>
      <c r="P444" s="237"/>
      <c r="Q444" s="237"/>
      <c r="R444" s="237"/>
      <c r="S444" s="237"/>
      <c r="T444" s="238"/>
      <c r="AT444" s="239" t="s">
        <v>177</v>
      </c>
      <c r="AU444" s="239" t="s">
        <v>80</v>
      </c>
      <c r="AV444" s="13" t="s">
        <v>80</v>
      </c>
      <c r="AW444" s="13" t="s">
        <v>35</v>
      </c>
      <c r="AX444" s="13" t="s">
        <v>71</v>
      </c>
      <c r="AY444" s="239" t="s">
        <v>168</v>
      </c>
    </row>
    <row r="445" spans="2:51" s="13" customFormat="1" ht="13.5">
      <c r="B445" s="229"/>
      <c r="C445" s="230"/>
      <c r="D445" s="219" t="s">
        <v>177</v>
      </c>
      <c r="E445" s="231" t="s">
        <v>21</v>
      </c>
      <c r="F445" s="232" t="s">
        <v>522</v>
      </c>
      <c r="G445" s="230"/>
      <c r="H445" s="233">
        <v>0.17399999999999999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AT445" s="239" t="s">
        <v>177</v>
      </c>
      <c r="AU445" s="239" t="s">
        <v>80</v>
      </c>
      <c r="AV445" s="13" t="s">
        <v>80</v>
      </c>
      <c r="AW445" s="13" t="s">
        <v>35</v>
      </c>
      <c r="AX445" s="13" t="s">
        <v>71</v>
      </c>
      <c r="AY445" s="239" t="s">
        <v>168</v>
      </c>
    </row>
    <row r="446" spans="2:51" s="13" customFormat="1" ht="13.5">
      <c r="B446" s="229"/>
      <c r="C446" s="230"/>
      <c r="D446" s="219" t="s">
        <v>177</v>
      </c>
      <c r="E446" s="231" t="s">
        <v>21</v>
      </c>
      <c r="F446" s="232" t="s">
        <v>523</v>
      </c>
      <c r="G446" s="230"/>
      <c r="H446" s="233">
        <v>-151.904</v>
      </c>
      <c r="I446" s="234"/>
      <c r="J446" s="230"/>
      <c r="K446" s="230"/>
      <c r="L446" s="235"/>
      <c r="M446" s="236"/>
      <c r="N446" s="237"/>
      <c r="O446" s="237"/>
      <c r="P446" s="237"/>
      <c r="Q446" s="237"/>
      <c r="R446" s="237"/>
      <c r="S446" s="237"/>
      <c r="T446" s="238"/>
      <c r="AT446" s="239" t="s">
        <v>177</v>
      </c>
      <c r="AU446" s="239" t="s">
        <v>80</v>
      </c>
      <c r="AV446" s="13" t="s">
        <v>80</v>
      </c>
      <c r="AW446" s="13" t="s">
        <v>35</v>
      </c>
      <c r="AX446" s="13" t="s">
        <v>71</v>
      </c>
      <c r="AY446" s="239" t="s">
        <v>168</v>
      </c>
    </row>
    <row r="447" spans="2:51" s="12" customFormat="1" ht="13.5">
      <c r="B447" s="217"/>
      <c r="C447" s="218"/>
      <c r="D447" s="219" t="s">
        <v>177</v>
      </c>
      <c r="E447" s="220" t="s">
        <v>21</v>
      </c>
      <c r="F447" s="221" t="s">
        <v>449</v>
      </c>
      <c r="G447" s="218"/>
      <c r="H447" s="222" t="s">
        <v>21</v>
      </c>
      <c r="I447" s="223"/>
      <c r="J447" s="218"/>
      <c r="K447" s="218"/>
      <c r="L447" s="224"/>
      <c r="M447" s="225"/>
      <c r="N447" s="226"/>
      <c r="O447" s="226"/>
      <c r="P447" s="226"/>
      <c r="Q447" s="226"/>
      <c r="R447" s="226"/>
      <c r="S447" s="226"/>
      <c r="T447" s="227"/>
      <c r="AT447" s="228" t="s">
        <v>177</v>
      </c>
      <c r="AU447" s="228" t="s">
        <v>80</v>
      </c>
      <c r="AV447" s="12" t="s">
        <v>78</v>
      </c>
      <c r="AW447" s="12" t="s">
        <v>35</v>
      </c>
      <c r="AX447" s="12" t="s">
        <v>71</v>
      </c>
      <c r="AY447" s="228" t="s">
        <v>168</v>
      </c>
    </row>
    <row r="448" spans="2:51" s="13" customFormat="1" ht="13.5">
      <c r="B448" s="229"/>
      <c r="C448" s="230"/>
      <c r="D448" s="219" t="s">
        <v>177</v>
      </c>
      <c r="E448" s="231" t="s">
        <v>21</v>
      </c>
      <c r="F448" s="232" t="s">
        <v>524</v>
      </c>
      <c r="G448" s="230"/>
      <c r="H448" s="233">
        <v>234.8</v>
      </c>
      <c r="I448" s="234"/>
      <c r="J448" s="230"/>
      <c r="K448" s="230"/>
      <c r="L448" s="235"/>
      <c r="M448" s="236"/>
      <c r="N448" s="237"/>
      <c r="O448" s="237"/>
      <c r="P448" s="237"/>
      <c r="Q448" s="237"/>
      <c r="R448" s="237"/>
      <c r="S448" s="237"/>
      <c r="T448" s="238"/>
      <c r="AT448" s="239" t="s">
        <v>177</v>
      </c>
      <c r="AU448" s="239" t="s">
        <v>80</v>
      </c>
      <c r="AV448" s="13" t="s">
        <v>80</v>
      </c>
      <c r="AW448" s="13" t="s">
        <v>35</v>
      </c>
      <c r="AX448" s="13" t="s">
        <v>71</v>
      </c>
      <c r="AY448" s="239" t="s">
        <v>168</v>
      </c>
    </row>
    <row r="449" spans="2:65" s="13" customFormat="1" ht="13.5">
      <c r="B449" s="229"/>
      <c r="C449" s="230"/>
      <c r="D449" s="219" t="s">
        <v>177</v>
      </c>
      <c r="E449" s="231" t="s">
        <v>21</v>
      </c>
      <c r="F449" s="232" t="s">
        <v>497</v>
      </c>
      <c r="G449" s="230"/>
      <c r="H449" s="233">
        <v>-0.86</v>
      </c>
      <c r="I449" s="234"/>
      <c r="J449" s="230"/>
      <c r="K449" s="230"/>
      <c r="L449" s="235"/>
      <c r="M449" s="236"/>
      <c r="N449" s="237"/>
      <c r="O449" s="237"/>
      <c r="P449" s="237"/>
      <c r="Q449" s="237"/>
      <c r="R449" s="237"/>
      <c r="S449" s="237"/>
      <c r="T449" s="238"/>
      <c r="AT449" s="239" t="s">
        <v>177</v>
      </c>
      <c r="AU449" s="239" t="s">
        <v>80</v>
      </c>
      <c r="AV449" s="13" t="s">
        <v>80</v>
      </c>
      <c r="AW449" s="13" t="s">
        <v>35</v>
      </c>
      <c r="AX449" s="13" t="s">
        <v>71</v>
      </c>
      <c r="AY449" s="239" t="s">
        <v>168</v>
      </c>
    </row>
    <row r="450" spans="2:65" s="13" customFormat="1" ht="13.5">
      <c r="B450" s="229"/>
      <c r="C450" s="230"/>
      <c r="D450" s="219" t="s">
        <v>177</v>
      </c>
      <c r="E450" s="231" t="s">
        <v>21</v>
      </c>
      <c r="F450" s="232" t="s">
        <v>500</v>
      </c>
      <c r="G450" s="230"/>
      <c r="H450" s="233">
        <v>-12.084</v>
      </c>
      <c r="I450" s="234"/>
      <c r="J450" s="230"/>
      <c r="K450" s="230"/>
      <c r="L450" s="235"/>
      <c r="M450" s="236"/>
      <c r="N450" s="237"/>
      <c r="O450" s="237"/>
      <c r="P450" s="237"/>
      <c r="Q450" s="237"/>
      <c r="R450" s="237"/>
      <c r="S450" s="237"/>
      <c r="T450" s="238"/>
      <c r="AT450" s="239" t="s">
        <v>177</v>
      </c>
      <c r="AU450" s="239" t="s">
        <v>80</v>
      </c>
      <c r="AV450" s="13" t="s">
        <v>80</v>
      </c>
      <c r="AW450" s="13" t="s">
        <v>35</v>
      </c>
      <c r="AX450" s="13" t="s">
        <v>71</v>
      </c>
      <c r="AY450" s="239" t="s">
        <v>168</v>
      </c>
    </row>
    <row r="451" spans="2:65" s="13" customFormat="1" ht="13.5">
      <c r="B451" s="229"/>
      <c r="C451" s="230"/>
      <c r="D451" s="219" t="s">
        <v>177</v>
      </c>
      <c r="E451" s="231" t="s">
        <v>21</v>
      </c>
      <c r="F451" s="232" t="s">
        <v>499</v>
      </c>
      <c r="G451" s="230"/>
      <c r="H451" s="233">
        <v>-21.925000000000001</v>
      </c>
      <c r="I451" s="234"/>
      <c r="J451" s="230"/>
      <c r="K451" s="230"/>
      <c r="L451" s="235"/>
      <c r="M451" s="236"/>
      <c r="N451" s="237"/>
      <c r="O451" s="237"/>
      <c r="P451" s="237"/>
      <c r="Q451" s="237"/>
      <c r="R451" s="237"/>
      <c r="S451" s="237"/>
      <c r="T451" s="238"/>
      <c r="AT451" s="239" t="s">
        <v>177</v>
      </c>
      <c r="AU451" s="239" t="s">
        <v>80</v>
      </c>
      <c r="AV451" s="13" t="s">
        <v>80</v>
      </c>
      <c r="AW451" s="13" t="s">
        <v>35</v>
      </c>
      <c r="AX451" s="13" t="s">
        <v>71</v>
      </c>
      <c r="AY451" s="239" t="s">
        <v>168</v>
      </c>
    </row>
    <row r="452" spans="2:65" s="13" customFormat="1" ht="13.5">
      <c r="B452" s="229"/>
      <c r="C452" s="230"/>
      <c r="D452" s="219" t="s">
        <v>177</v>
      </c>
      <c r="E452" s="231" t="s">
        <v>21</v>
      </c>
      <c r="F452" s="232" t="s">
        <v>525</v>
      </c>
      <c r="G452" s="230"/>
      <c r="H452" s="233">
        <v>-8.4600000000000009</v>
      </c>
      <c r="I452" s="234"/>
      <c r="J452" s="230"/>
      <c r="K452" s="230"/>
      <c r="L452" s="235"/>
      <c r="M452" s="236"/>
      <c r="N452" s="237"/>
      <c r="O452" s="237"/>
      <c r="P452" s="237"/>
      <c r="Q452" s="237"/>
      <c r="R452" s="237"/>
      <c r="S452" s="237"/>
      <c r="T452" s="238"/>
      <c r="AT452" s="239" t="s">
        <v>177</v>
      </c>
      <c r="AU452" s="239" t="s">
        <v>80</v>
      </c>
      <c r="AV452" s="13" t="s">
        <v>80</v>
      </c>
      <c r="AW452" s="13" t="s">
        <v>35</v>
      </c>
      <c r="AX452" s="13" t="s">
        <v>71</v>
      </c>
      <c r="AY452" s="239" t="s">
        <v>168</v>
      </c>
    </row>
    <row r="453" spans="2:65" s="13" customFormat="1" ht="13.5">
      <c r="B453" s="229"/>
      <c r="C453" s="230"/>
      <c r="D453" s="219" t="s">
        <v>177</v>
      </c>
      <c r="E453" s="231" t="s">
        <v>21</v>
      </c>
      <c r="F453" s="232" t="s">
        <v>526</v>
      </c>
      <c r="G453" s="230"/>
      <c r="H453" s="233">
        <v>-30.381</v>
      </c>
      <c r="I453" s="234"/>
      <c r="J453" s="230"/>
      <c r="K453" s="230"/>
      <c r="L453" s="235"/>
      <c r="M453" s="236"/>
      <c r="N453" s="237"/>
      <c r="O453" s="237"/>
      <c r="P453" s="237"/>
      <c r="Q453" s="237"/>
      <c r="R453" s="237"/>
      <c r="S453" s="237"/>
      <c r="T453" s="238"/>
      <c r="AT453" s="239" t="s">
        <v>177</v>
      </c>
      <c r="AU453" s="239" t="s">
        <v>80</v>
      </c>
      <c r="AV453" s="13" t="s">
        <v>80</v>
      </c>
      <c r="AW453" s="13" t="s">
        <v>35</v>
      </c>
      <c r="AX453" s="13" t="s">
        <v>71</v>
      </c>
      <c r="AY453" s="239" t="s">
        <v>168</v>
      </c>
    </row>
    <row r="454" spans="2:65" s="12" customFormat="1" ht="13.5">
      <c r="B454" s="217"/>
      <c r="C454" s="218"/>
      <c r="D454" s="219" t="s">
        <v>177</v>
      </c>
      <c r="E454" s="220" t="s">
        <v>21</v>
      </c>
      <c r="F454" s="221" t="s">
        <v>451</v>
      </c>
      <c r="G454" s="218"/>
      <c r="H454" s="222" t="s">
        <v>21</v>
      </c>
      <c r="I454" s="223"/>
      <c r="J454" s="218"/>
      <c r="K454" s="218"/>
      <c r="L454" s="224"/>
      <c r="M454" s="225"/>
      <c r="N454" s="226"/>
      <c r="O454" s="226"/>
      <c r="P454" s="226"/>
      <c r="Q454" s="226"/>
      <c r="R454" s="226"/>
      <c r="S454" s="226"/>
      <c r="T454" s="227"/>
      <c r="AT454" s="228" t="s">
        <v>177</v>
      </c>
      <c r="AU454" s="228" t="s">
        <v>80</v>
      </c>
      <c r="AV454" s="12" t="s">
        <v>78</v>
      </c>
      <c r="AW454" s="12" t="s">
        <v>35</v>
      </c>
      <c r="AX454" s="12" t="s">
        <v>71</v>
      </c>
      <c r="AY454" s="228" t="s">
        <v>168</v>
      </c>
    </row>
    <row r="455" spans="2:65" s="13" customFormat="1" ht="13.5">
      <c r="B455" s="229"/>
      <c r="C455" s="230"/>
      <c r="D455" s="219" t="s">
        <v>177</v>
      </c>
      <c r="E455" s="231" t="s">
        <v>21</v>
      </c>
      <c r="F455" s="232" t="s">
        <v>527</v>
      </c>
      <c r="G455" s="230"/>
      <c r="H455" s="233">
        <v>467.87400000000002</v>
      </c>
      <c r="I455" s="234"/>
      <c r="J455" s="230"/>
      <c r="K455" s="230"/>
      <c r="L455" s="235"/>
      <c r="M455" s="236"/>
      <c r="N455" s="237"/>
      <c r="O455" s="237"/>
      <c r="P455" s="237"/>
      <c r="Q455" s="237"/>
      <c r="R455" s="237"/>
      <c r="S455" s="237"/>
      <c r="T455" s="238"/>
      <c r="AT455" s="239" t="s">
        <v>177</v>
      </c>
      <c r="AU455" s="239" t="s">
        <v>80</v>
      </c>
      <c r="AV455" s="13" t="s">
        <v>80</v>
      </c>
      <c r="AW455" s="13" t="s">
        <v>35</v>
      </c>
      <c r="AX455" s="13" t="s">
        <v>71</v>
      </c>
      <c r="AY455" s="239" t="s">
        <v>168</v>
      </c>
    </row>
    <row r="456" spans="2:65" s="13" customFormat="1" ht="13.5">
      <c r="B456" s="229"/>
      <c r="C456" s="230"/>
      <c r="D456" s="219" t="s">
        <v>177</v>
      </c>
      <c r="E456" s="231" t="s">
        <v>21</v>
      </c>
      <c r="F456" s="232" t="s">
        <v>528</v>
      </c>
      <c r="G456" s="230"/>
      <c r="H456" s="233">
        <v>-4.2220000000000004</v>
      </c>
      <c r="I456" s="234"/>
      <c r="J456" s="230"/>
      <c r="K456" s="230"/>
      <c r="L456" s="235"/>
      <c r="M456" s="236"/>
      <c r="N456" s="237"/>
      <c r="O456" s="237"/>
      <c r="P456" s="237"/>
      <c r="Q456" s="237"/>
      <c r="R456" s="237"/>
      <c r="S456" s="237"/>
      <c r="T456" s="238"/>
      <c r="AT456" s="239" t="s">
        <v>177</v>
      </c>
      <c r="AU456" s="239" t="s">
        <v>80</v>
      </c>
      <c r="AV456" s="13" t="s">
        <v>80</v>
      </c>
      <c r="AW456" s="13" t="s">
        <v>35</v>
      </c>
      <c r="AX456" s="13" t="s">
        <v>71</v>
      </c>
      <c r="AY456" s="239" t="s">
        <v>168</v>
      </c>
    </row>
    <row r="457" spans="2:65" s="13" customFormat="1" ht="13.5">
      <c r="B457" s="229"/>
      <c r="C457" s="230"/>
      <c r="D457" s="219" t="s">
        <v>177</v>
      </c>
      <c r="E457" s="231" t="s">
        <v>21</v>
      </c>
      <c r="F457" s="232" t="s">
        <v>529</v>
      </c>
      <c r="G457" s="230"/>
      <c r="H457" s="233">
        <v>-13.904999999999999</v>
      </c>
      <c r="I457" s="234"/>
      <c r="J457" s="230"/>
      <c r="K457" s="230"/>
      <c r="L457" s="235"/>
      <c r="M457" s="236"/>
      <c r="N457" s="237"/>
      <c r="O457" s="237"/>
      <c r="P457" s="237"/>
      <c r="Q457" s="237"/>
      <c r="R457" s="237"/>
      <c r="S457" s="237"/>
      <c r="T457" s="238"/>
      <c r="AT457" s="239" t="s">
        <v>177</v>
      </c>
      <c r="AU457" s="239" t="s">
        <v>80</v>
      </c>
      <c r="AV457" s="13" t="s">
        <v>80</v>
      </c>
      <c r="AW457" s="13" t="s">
        <v>35</v>
      </c>
      <c r="AX457" s="13" t="s">
        <v>71</v>
      </c>
      <c r="AY457" s="239" t="s">
        <v>168</v>
      </c>
    </row>
    <row r="458" spans="2:65" s="13" customFormat="1" ht="13.5">
      <c r="B458" s="229"/>
      <c r="C458" s="230"/>
      <c r="D458" s="219" t="s">
        <v>177</v>
      </c>
      <c r="E458" s="231" t="s">
        <v>21</v>
      </c>
      <c r="F458" s="232" t="s">
        <v>530</v>
      </c>
      <c r="G458" s="230"/>
      <c r="H458" s="233">
        <v>6.6000000000000003E-2</v>
      </c>
      <c r="I458" s="234"/>
      <c r="J458" s="230"/>
      <c r="K458" s="230"/>
      <c r="L458" s="235"/>
      <c r="M458" s="236"/>
      <c r="N458" s="237"/>
      <c r="O458" s="237"/>
      <c r="P458" s="237"/>
      <c r="Q458" s="237"/>
      <c r="R458" s="237"/>
      <c r="S458" s="237"/>
      <c r="T458" s="238"/>
      <c r="AT458" s="239" t="s">
        <v>177</v>
      </c>
      <c r="AU458" s="239" t="s">
        <v>80</v>
      </c>
      <c r="AV458" s="13" t="s">
        <v>80</v>
      </c>
      <c r="AW458" s="13" t="s">
        <v>35</v>
      </c>
      <c r="AX458" s="13" t="s">
        <v>71</v>
      </c>
      <c r="AY458" s="239" t="s">
        <v>168</v>
      </c>
    </row>
    <row r="459" spans="2:65" s="13" customFormat="1" ht="13.5">
      <c r="B459" s="229"/>
      <c r="C459" s="230"/>
      <c r="D459" s="219" t="s">
        <v>177</v>
      </c>
      <c r="E459" s="231" t="s">
        <v>21</v>
      </c>
      <c r="F459" s="232" t="s">
        <v>531</v>
      </c>
      <c r="G459" s="230"/>
      <c r="H459" s="233">
        <v>-60.762</v>
      </c>
      <c r="I459" s="234"/>
      <c r="J459" s="230"/>
      <c r="K459" s="230"/>
      <c r="L459" s="235"/>
      <c r="M459" s="236"/>
      <c r="N459" s="237"/>
      <c r="O459" s="237"/>
      <c r="P459" s="237"/>
      <c r="Q459" s="237"/>
      <c r="R459" s="237"/>
      <c r="S459" s="237"/>
      <c r="T459" s="238"/>
      <c r="AT459" s="239" t="s">
        <v>177</v>
      </c>
      <c r="AU459" s="239" t="s">
        <v>80</v>
      </c>
      <c r="AV459" s="13" t="s">
        <v>80</v>
      </c>
      <c r="AW459" s="13" t="s">
        <v>35</v>
      </c>
      <c r="AX459" s="13" t="s">
        <v>71</v>
      </c>
      <c r="AY459" s="239" t="s">
        <v>168</v>
      </c>
    </row>
    <row r="460" spans="2:65" s="13" customFormat="1" ht="13.5">
      <c r="B460" s="229"/>
      <c r="C460" s="230"/>
      <c r="D460" s="219" t="s">
        <v>177</v>
      </c>
      <c r="E460" s="231" t="s">
        <v>21</v>
      </c>
      <c r="F460" s="232" t="s">
        <v>495</v>
      </c>
      <c r="G460" s="230"/>
      <c r="H460" s="233">
        <v>-50.533999999999999</v>
      </c>
      <c r="I460" s="234"/>
      <c r="J460" s="230"/>
      <c r="K460" s="230"/>
      <c r="L460" s="235"/>
      <c r="M460" s="236"/>
      <c r="N460" s="237"/>
      <c r="O460" s="237"/>
      <c r="P460" s="237"/>
      <c r="Q460" s="237"/>
      <c r="R460" s="237"/>
      <c r="S460" s="237"/>
      <c r="T460" s="238"/>
      <c r="AT460" s="239" t="s">
        <v>177</v>
      </c>
      <c r="AU460" s="239" t="s">
        <v>80</v>
      </c>
      <c r="AV460" s="13" t="s">
        <v>80</v>
      </c>
      <c r="AW460" s="13" t="s">
        <v>35</v>
      </c>
      <c r="AX460" s="13" t="s">
        <v>71</v>
      </c>
      <c r="AY460" s="239" t="s">
        <v>168</v>
      </c>
    </row>
    <row r="461" spans="2:65" s="15" customFormat="1" ht="13.5">
      <c r="B461" s="268"/>
      <c r="C461" s="269"/>
      <c r="D461" s="219" t="s">
        <v>177</v>
      </c>
      <c r="E461" s="270" t="s">
        <v>21</v>
      </c>
      <c r="F461" s="271" t="s">
        <v>428</v>
      </c>
      <c r="G461" s="269"/>
      <c r="H461" s="272">
        <v>2568.0120000000002</v>
      </c>
      <c r="I461" s="273"/>
      <c r="J461" s="269"/>
      <c r="K461" s="269"/>
      <c r="L461" s="274"/>
      <c r="M461" s="275"/>
      <c r="N461" s="276"/>
      <c r="O461" s="276"/>
      <c r="P461" s="276"/>
      <c r="Q461" s="276"/>
      <c r="R461" s="276"/>
      <c r="S461" s="276"/>
      <c r="T461" s="277"/>
      <c r="AT461" s="278" t="s">
        <v>177</v>
      </c>
      <c r="AU461" s="278" t="s">
        <v>80</v>
      </c>
      <c r="AV461" s="15" t="s">
        <v>190</v>
      </c>
      <c r="AW461" s="15" t="s">
        <v>35</v>
      </c>
      <c r="AX461" s="15" t="s">
        <v>71</v>
      </c>
      <c r="AY461" s="278" t="s">
        <v>168</v>
      </c>
    </row>
    <row r="462" spans="2:65" s="14" customFormat="1" ht="13.5">
      <c r="B462" s="240"/>
      <c r="C462" s="241"/>
      <c r="D462" s="242" t="s">
        <v>177</v>
      </c>
      <c r="E462" s="243" t="s">
        <v>21</v>
      </c>
      <c r="F462" s="244" t="s">
        <v>184</v>
      </c>
      <c r="G462" s="241"/>
      <c r="H462" s="245">
        <v>2745.404</v>
      </c>
      <c r="I462" s="246"/>
      <c r="J462" s="241"/>
      <c r="K462" s="241"/>
      <c r="L462" s="247"/>
      <c r="M462" s="248"/>
      <c r="N462" s="249"/>
      <c r="O462" s="249"/>
      <c r="P462" s="249"/>
      <c r="Q462" s="249"/>
      <c r="R462" s="249"/>
      <c r="S462" s="249"/>
      <c r="T462" s="250"/>
      <c r="AT462" s="251" t="s">
        <v>177</v>
      </c>
      <c r="AU462" s="251" t="s">
        <v>80</v>
      </c>
      <c r="AV462" s="14" t="s">
        <v>175</v>
      </c>
      <c r="AW462" s="14" t="s">
        <v>35</v>
      </c>
      <c r="AX462" s="14" t="s">
        <v>78</v>
      </c>
      <c r="AY462" s="251" t="s">
        <v>168</v>
      </c>
    </row>
    <row r="463" spans="2:65" s="1" customFormat="1" ht="22.5" customHeight="1">
      <c r="B463" s="42"/>
      <c r="C463" s="255" t="s">
        <v>532</v>
      </c>
      <c r="D463" s="255" t="s">
        <v>253</v>
      </c>
      <c r="E463" s="256" t="s">
        <v>533</v>
      </c>
      <c r="F463" s="257" t="s">
        <v>534</v>
      </c>
      <c r="G463" s="258" t="s">
        <v>173</v>
      </c>
      <c r="H463" s="259">
        <v>2619.3719999999998</v>
      </c>
      <c r="I463" s="260"/>
      <c r="J463" s="261">
        <f>ROUND(I463*H463,2)</f>
        <v>0</v>
      </c>
      <c r="K463" s="257" t="s">
        <v>174</v>
      </c>
      <c r="L463" s="262"/>
      <c r="M463" s="263" t="s">
        <v>21</v>
      </c>
      <c r="N463" s="264" t="s">
        <v>42</v>
      </c>
      <c r="O463" s="43"/>
      <c r="P463" s="214">
        <f>O463*H463</f>
        <v>0</v>
      </c>
      <c r="Q463" s="214">
        <v>3.0599999999999998E-3</v>
      </c>
      <c r="R463" s="214">
        <f>Q463*H463</f>
        <v>8.0152783199999984</v>
      </c>
      <c r="S463" s="214">
        <v>0</v>
      </c>
      <c r="T463" s="215">
        <f>S463*H463</f>
        <v>0</v>
      </c>
      <c r="AR463" s="25" t="s">
        <v>237</v>
      </c>
      <c r="AT463" s="25" t="s">
        <v>253</v>
      </c>
      <c r="AU463" s="25" t="s">
        <v>80</v>
      </c>
      <c r="AY463" s="25" t="s">
        <v>168</v>
      </c>
      <c r="BE463" s="216">
        <f>IF(N463="základní",J463,0)</f>
        <v>0</v>
      </c>
      <c r="BF463" s="216">
        <f>IF(N463="snížená",J463,0)</f>
        <v>0</v>
      </c>
      <c r="BG463" s="216">
        <f>IF(N463="zákl. přenesená",J463,0)</f>
        <v>0</v>
      </c>
      <c r="BH463" s="216">
        <f>IF(N463="sníž. přenesená",J463,0)</f>
        <v>0</v>
      </c>
      <c r="BI463" s="216">
        <f>IF(N463="nulová",J463,0)</f>
        <v>0</v>
      </c>
      <c r="BJ463" s="25" t="s">
        <v>78</v>
      </c>
      <c r="BK463" s="216">
        <f>ROUND(I463*H463,2)</f>
        <v>0</v>
      </c>
      <c r="BL463" s="25" t="s">
        <v>175</v>
      </c>
      <c r="BM463" s="25" t="s">
        <v>535</v>
      </c>
    </row>
    <row r="464" spans="2:65" s="13" customFormat="1" ht="13.5">
      <c r="B464" s="229"/>
      <c r="C464" s="230"/>
      <c r="D464" s="242" t="s">
        <v>177</v>
      </c>
      <c r="E464" s="252" t="s">
        <v>21</v>
      </c>
      <c r="F464" s="253" t="s">
        <v>536</v>
      </c>
      <c r="G464" s="230"/>
      <c r="H464" s="254">
        <v>2619.3719999999998</v>
      </c>
      <c r="I464" s="234"/>
      <c r="J464" s="230"/>
      <c r="K464" s="230"/>
      <c r="L464" s="235"/>
      <c r="M464" s="236"/>
      <c r="N464" s="237"/>
      <c r="O464" s="237"/>
      <c r="P464" s="237"/>
      <c r="Q464" s="237"/>
      <c r="R464" s="237"/>
      <c r="S464" s="237"/>
      <c r="T464" s="238"/>
      <c r="AT464" s="239" t="s">
        <v>177</v>
      </c>
      <c r="AU464" s="239" t="s">
        <v>80</v>
      </c>
      <c r="AV464" s="13" t="s">
        <v>80</v>
      </c>
      <c r="AW464" s="13" t="s">
        <v>35</v>
      </c>
      <c r="AX464" s="13" t="s">
        <v>78</v>
      </c>
      <c r="AY464" s="239" t="s">
        <v>168</v>
      </c>
    </row>
    <row r="465" spans="2:65" s="1" customFormat="1" ht="22.5" customHeight="1">
      <c r="B465" s="42"/>
      <c r="C465" s="255" t="s">
        <v>537</v>
      </c>
      <c r="D465" s="255" t="s">
        <v>253</v>
      </c>
      <c r="E465" s="256" t="s">
        <v>538</v>
      </c>
      <c r="F465" s="257" t="s">
        <v>539</v>
      </c>
      <c r="G465" s="258" t="s">
        <v>208</v>
      </c>
      <c r="H465" s="259">
        <v>32.869</v>
      </c>
      <c r="I465" s="260"/>
      <c r="J465" s="261">
        <f>ROUND(I465*H465,2)</f>
        <v>0</v>
      </c>
      <c r="K465" s="257" t="s">
        <v>21</v>
      </c>
      <c r="L465" s="262"/>
      <c r="M465" s="263" t="s">
        <v>21</v>
      </c>
      <c r="N465" s="264" t="s">
        <v>42</v>
      </c>
      <c r="O465" s="43"/>
      <c r="P465" s="214">
        <f>O465*H465</f>
        <v>0</v>
      </c>
      <c r="Q465" s="214">
        <v>3.2000000000000001E-2</v>
      </c>
      <c r="R465" s="214">
        <f>Q465*H465</f>
        <v>1.0518080000000001</v>
      </c>
      <c r="S465" s="214">
        <v>0</v>
      </c>
      <c r="T465" s="215">
        <f>S465*H465</f>
        <v>0</v>
      </c>
      <c r="AR465" s="25" t="s">
        <v>237</v>
      </c>
      <c r="AT465" s="25" t="s">
        <v>253</v>
      </c>
      <c r="AU465" s="25" t="s">
        <v>80</v>
      </c>
      <c r="AY465" s="25" t="s">
        <v>168</v>
      </c>
      <c r="BE465" s="216">
        <f>IF(N465="základní",J465,0)</f>
        <v>0</v>
      </c>
      <c r="BF465" s="216">
        <f>IF(N465="snížená",J465,0)</f>
        <v>0</v>
      </c>
      <c r="BG465" s="216">
        <f>IF(N465="zákl. přenesená",J465,0)</f>
        <v>0</v>
      </c>
      <c r="BH465" s="216">
        <f>IF(N465="sníž. přenesená",J465,0)</f>
        <v>0</v>
      </c>
      <c r="BI465" s="216">
        <f>IF(N465="nulová",J465,0)</f>
        <v>0</v>
      </c>
      <c r="BJ465" s="25" t="s">
        <v>78</v>
      </c>
      <c r="BK465" s="216">
        <f>ROUND(I465*H465,2)</f>
        <v>0</v>
      </c>
      <c r="BL465" s="25" t="s">
        <v>175</v>
      </c>
      <c r="BM465" s="25" t="s">
        <v>540</v>
      </c>
    </row>
    <row r="466" spans="2:65" s="13" customFormat="1" ht="13.5">
      <c r="B466" s="229"/>
      <c r="C466" s="230"/>
      <c r="D466" s="219" t="s">
        <v>177</v>
      </c>
      <c r="E466" s="231" t="s">
        <v>21</v>
      </c>
      <c r="F466" s="232" t="s">
        <v>541</v>
      </c>
      <c r="G466" s="230"/>
      <c r="H466" s="233">
        <v>2.4E-2</v>
      </c>
      <c r="I466" s="234"/>
      <c r="J466" s="230"/>
      <c r="K466" s="230"/>
      <c r="L466" s="235"/>
      <c r="M466" s="236"/>
      <c r="N466" s="237"/>
      <c r="O466" s="237"/>
      <c r="P466" s="237"/>
      <c r="Q466" s="237"/>
      <c r="R466" s="237"/>
      <c r="S466" s="237"/>
      <c r="T466" s="238"/>
      <c r="AT466" s="239" t="s">
        <v>177</v>
      </c>
      <c r="AU466" s="239" t="s">
        <v>80</v>
      </c>
      <c r="AV466" s="13" t="s">
        <v>80</v>
      </c>
      <c r="AW466" s="13" t="s">
        <v>35</v>
      </c>
      <c r="AX466" s="13" t="s">
        <v>71</v>
      </c>
      <c r="AY466" s="239" t="s">
        <v>168</v>
      </c>
    </row>
    <row r="467" spans="2:65" s="13" customFormat="1" ht="13.5">
      <c r="B467" s="229"/>
      <c r="C467" s="230"/>
      <c r="D467" s="219" t="s">
        <v>177</v>
      </c>
      <c r="E467" s="231" t="s">
        <v>21</v>
      </c>
      <c r="F467" s="232" t="s">
        <v>542</v>
      </c>
      <c r="G467" s="230"/>
      <c r="H467" s="233">
        <v>2.4E-2</v>
      </c>
      <c r="I467" s="234"/>
      <c r="J467" s="230"/>
      <c r="K467" s="230"/>
      <c r="L467" s="235"/>
      <c r="M467" s="236"/>
      <c r="N467" s="237"/>
      <c r="O467" s="237"/>
      <c r="P467" s="237"/>
      <c r="Q467" s="237"/>
      <c r="R467" s="237"/>
      <c r="S467" s="237"/>
      <c r="T467" s="238"/>
      <c r="AT467" s="239" t="s">
        <v>177</v>
      </c>
      <c r="AU467" s="239" t="s">
        <v>80</v>
      </c>
      <c r="AV467" s="13" t="s">
        <v>80</v>
      </c>
      <c r="AW467" s="13" t="s">
        <v>35</v>
      </c>
      <c r="AX467" s="13" t="s">
        <v>71</v>
      </c>
      <c r="AY467" s="239" t="s">
        <v>168</v>
      </c>
    </row>
    <row r="468" spans="2:65" s="13" customFormat="1" ht="13.5">
      <c r="B468" s="229"/>
      <c r="C468" s="230"/>
      <c r="D468" s="219" t="s">
        <v>177</v>
      </c>
      <c r="E468" s="231" t="s">
        <v>21</v>
      </c>
      <c r="F468" s="232" t="s">
        <v>543</v>
      </c>
      <c r="G468" s="230"/>
      <c r="H468" s="233">
        <v>0.252</v>
      </c>
      <c r="I468" s="234"/>
      <c r="J468" s="230"/>
      <c r="K468" s="230"/>
      <c r="L468" s="235"/>
      <c r="M468" s="236"/>
      <c r="N468" s="237"/>
      <c r="O468" s="237"/>
      <c r="P468" s="237"/>
      <c r="Q468" s="237"/>
      <c r="R468" s="237"/>
      <c r="S468" s="237"/>
      <c r="T468" s="238"/>
      <c r="AT468" s="239" t="s">
        <v>177</v>
      </c>
      <c r="AU468" s="239" t="s">
        <v>80</v>
      </c>
      <c r="AV468" s="13" t="s">
        <v>80</v>
      </c>
      <c r="AW468" s="13" t="s">
        <v>35</v>
      </c>
      <c r="AX468" s="13" t="s">
        <v>71</v>
      </c>
      <c r="AY468" s="239" t="s">
        <v>168</v>
      </c>
    </row>
    <row r="469" spans="2:65" s="13" customFormat="1" ht="13.5">
      <c r="B469" s="229"/>
      <c r="C469" s="230"/>
      <c r="D469" s="219" t="s">
        <v>177</v>
      </c>
      <c r="E469" s="231" t="s">
        <v>21</v>
      </c>
      <c r="F469" s="232" t="s">
        <v>544</v>
      </c>
      <c r="G469" s="230"/>
      <c r="H469" s="233">
        <v>32.569000000000003</v>
      </c>
      <c r="I469" s="234"/>
      <c r="J469" s="230"/>
      <c r="K469" s="230"/>
      <c r="L469" s="235"/>
      <c r="M469" s="236"/>
      <c r="N469" s="237"/>
      <c r="O469" s="237"/>
      <c r="P469" s="237"/>
      <c r="Q469" s="237"/>
      <c r="R469" s="237"/>
      <c r="S469" s="237"/>
      <c r="T469" s="238"/>
      <c r="AT469" s="239" t="s">
        <v>177</v>
      </c>
      <c r="AU469" s="239" t="s">
        <v>80</v>
      </c>
      <c r="AV469" s="13" t="s">
        <v>80</v>
      </c>
      <c r="AW469" s="13" t="s">
        <v>35</v>
      </c>
      <c r="AX469" s="13" t="s">
        <v>71</v>
      </c>
      <c r="AY469" s="239" t="s">
        <v>168</v>
      </c>
    </row>
    <row r="470" spans="2:65" s="14" customFormat="1" ht="13.5">
      <c r="B470" s="240"/>
      <c r="C470" s="241"/>
      <c r="D470" s="242" t="s">
        <v>177</v>
      </c>
      <c r="E470" s="243" t="s">
        <v>21</v>
      </c>
      <c r="F470" s="244" t="s">
        <v>184</v>
      </c>
      <c r="G470" s="241"/>
      <c r="H470" s="245">
        <v>32.869</v>
      </c>
      <c r="I470" s="246"/>
      <c r="J470" s="241"/>
      <c r="K470" s="241"/>
      <c r="L470" s="247"/>
      <c r="M470" s="248"/>
      <c r="N470" s="249"/>
      <c r="O470" s="249"/>
      <c r="P470" s="249"/>
      <c r="Q470" s="249"/>
      <c r="R470" s="249"/>
      <c r="S470" s="249"/>
      <c r="T470" s="250"/>
      <c r="AT470" s="251" t="s">
        <v>177</v>
      </c>
      <c r="AU470" s="251" t="s">
        <v>80</v>
      </c>
      <c r="AV470" s="14" t="s">
        <v>175</v>
      </c>
      <c r="AW470" s="14" t="s">
        <v>35</v>
      </c>
      <c r="AX470" s="14" t="s">
        <v>78</v>
      </c>
      <c r="AY470" s="251" t="s">
        <v>168</v>
      </c>
    </row>
    <row r="471" spans="2:65" s="1" customFormat="1" ht="31.5" customHeight="1">
      <c r="B471" s="42"/>
      <c r="C471" s="205" t="s">
        <v>545</v>
      </c>
      <c r="D471" s="205" t="s">
        <v>170</v>
      </c>
      <c r="E471" s="206" t="s">
        <v>546</v>
      </c>
      <c r="F471" s="207" t="s">
        <v>547</v>
      </c>
      <c r="G471" s="208" t="s">
        <v>202</v>
      </c>
      <c r="H471" s="209">
        <v>212.19</v>
      </c>
      <c r="I471" s="210"/>
      <c r="J471" s="211">
        <f>ROUND(I471*H471,2)</f>
        <v>0</v>
      </c>
      <c r="K471" s="207" t="s">
        <v>174</v>
      </c>
      <c r="L471" s="62"/>
      <c r="M471" s="212" t="s">
        <v>21</v>
      </c>
      <c r="N471" s="213" t="s">
        <v>42</v>
      </c>
      <c r="O471" s="43"/>
      <c r="P471" s="214">
        <f>O471*H471</f>
        <v>0</v>
      </c>
      <c r="Q471" s="214">
        <v>3.31E-3</v>
      </c>
      <c r="R471" s="214">
        <f>Q471*H471</f>
        <v>0.70234889999999994</v>
      </c>
      <c r="S471" s="214">
        <v>0</v>
      </c>
      <c r="T471" s="215">
        <f>S471*H471</f>
        <v>0</v>
      </c>
      <c r="AR471" s="25" t="s">
        <v>175</v>
      </c>
      <c r="AT471" s="25" t="s">
        <v>170</v>
      </c>
      <c r="AU471" s="25" t="s">
        <v>80</v>
      </c>
      <c r="AY471" s="25" t="s">
        <v>168</v>
      </c>
      <c r="BE471" s="216">
        <f>IF(N471="základní",J471,0)</f>
        <v>0</v>
      </c>
      <c r="BF471" s="216">
        <f>IF(N471="snížená",J471,0)</f>
        <v>0</v>
      </c>
      <c r="BG471" s="216">
        <f>IF(N471="zákl. přenesená",J471,0)</f>
        <v>0</v>
      </c>
      <c r="BH471" s="216">
        <f>IF(N471="sníž. přenesená",J471,0)</f>
        <v>0</v>
      </c>
      <c r="BI471" s="216">
        <f>IF(N471="nulová",J471,0)</f>
        <v>0</v>
      </c>
      <c r="BJ471" s="25" t="s">
        <v>78</v>
      </c>
      <c r="BK471" s="216">
        <f>ROUND(I471*H471,2)</f>
        <v>0</v>
      </c>
      <c r="BL471" s="25" t="s">
        <v>175</v>
      </c>
      <c r="BM471" s="25" t="s">
        <v>548</v>
      </c>
    </row>
    <row r="472" spans="2:65" s="12" customFormat="1" ht="13.5">
      <c r="B472" s="217"/>
      <c r="C472" s="218"/>
      <c r="D472" s="219" t="s">
        <v>177</v>
      </c>
      <c r="E472" s="220" t="s">
        <v>21</v>
      </c>
      <c r="F472" s="221" t="s">
        <v>549</v>
      </c>
      <c r="G472" s="218"/>
      <c r="H472" s="222" t="s">
        <v>21</v>
      </c>
      <c r="I472" s="223"/>
      <c r="J472" s="218"/>
      <c r="K472" s="218"/>
      <c r="L472" s="224"/>
      <c r="M472" s="225"/>
      <c r="N472" s="226"/>
      <c r="O472" s="226"/>
      <c r="P472" s="226"/>
      <c r="Q472" s="226"/>
      <c r="R472" s="226"/>
      <c r="S472" s="226"/>
      <c r="T472" s="227"/>
      <c r="AT472" s="228" t="s">
        <v>177</v>
      </c>
      <c r="AU472" s="228" t="s">
        <v>80</v>
      </c>
      <c r="AV472" s="12" t="s">
        <v>78</v>
      </c>
      <c r="AW472" s="12" t="s">
        <v>35</v>
      </c>
      <c r="AX472" s="12" t="s">
        <v>71</v>
      </c>
      <c r="AY472" s="228" t="s">
        <v>168</v>
      </c>
    </row>
    <row r="473" spans="2:65" s="12" customFormat="1" ht="13.5">
      <c r="B473" s="217"/>
      <c r="C473" s="218"/>
      <c r="D473" s="219" t="s">
        <v>177</v>
      </c>
      <c r="E473" s="220" t="s">
        <v>21</v>
      </c>
      <c r="F473" s="221" t="s">
        <v>420</v>
      </c>
      <c r="G473" s="218"/>
      <c r="H473" s="222" t="s">
        <v>21</v>
      </c>
      <c r="I473" s="223"/>
      <c r="J473" s="218"/>
      <c r="K473" s="218"/>
      <c r="L473" s="224"/>
      <c r="M473" s="225"/>
      <c r="N473" s="226"/>
      <c r="O473" s="226"/>
      <c r="P473" s="226"/>
      <c r="Q473" s="226"/>
      <c r="R473" s="226"/>
      <c r="S473" s="226"/>
      <c r="T473" s="227"/>
      <c r="AT473" s="228" t="s">
        <v>177</v>
      </c>
      <c r="AU473" s="228" t="s">
        <v>80</v>
      </c>
      <c r="AV473" s="12" t="s">
        <v>78</v>
      </c>
      <c r="AW473" s="12" t="s">
        <v>35</v>
      </c>
      <c r="AX473" s="12" t="s">
        <v>71</v>
      </c>
      <c r="AY473" s="228" t="s">
        <v>168</v>
      </c>
    </row>
    <row r="474" spans="2:65" s="13" customFormat="1" ht="13.5">
      <c r="B474" s="229"/>
      <c r="C474" s="230"/>
      <c r="D474" s="219" t="s">
        <v>177</v>
      </c>
      <c r="E474" s="231" t="s">
        <v>21</v>
      </c>
      <c r="F474" s="232" t="s">
        <v>550</v>
      </c>
      <c r="G474" s="230"/>
      <c r="H474" s="233">
        <v>0.6</v>
      </c>
      <c r="I474" s="234"/>
      <c r="J474" s="230"/>
      <c r="K474" s="230"/>
      <c r="L474" s="235"/>
      <c r="M474" s="236"/>
      <c r="N474" s="237"/>
      <c r="O474" s="237"/>
      <c r="P474" s="237"/>
      <c r="Q474" s="237"/>
      <c r="R474" s="237"/>
      <c r="S474" s="237"/>
      <c r="T474" s="238"/>
      <c r="AT474" s="239" t="s">
        <v>177</v>
      </c>
      <c r="AU474" s="239" t="s">
        <v>80</v>
      </c>
      <c r="AV474" s="13" t="s">
        <v>80</v>
      </c>
      <c r="AW474" s="13" t="s">
        <v>35</v>
      </c>
      <c r="AX474" s="13" t="s">
        <v>71</v>
      </c>
      <c r="AY474" s="239" t="s">
        <v>168</v>
      </c>
    </row>
    <row r="475" spans="2:65" s="15" customFormat="1" ht="13.5">
      <c r="B475" s="268"/>
      <c r="C475" s="269"/>
      <c r="D475" s="219" t="s">
        <v>177</v>
      </c>
      <c r="E475" s="270" t="s">
        <v>21</v>
      </c>
      <c r="F475" s="271" t="s">
        <v>428</v>
      </c>
      <c r="G475" s="269"/>
      <c r="H475" s="272">
        <v>0.6</v>
      </c>
      <c r="I475" s="273"/>
      <c r="J475" s="269"/>
      <c r="K475" s="269"/>
      <c r="L475" s="274"/>
      <c r="M475" s="275"/>
      <c r="N475" s="276"/>
      <c r="O475" s="276"/>
      <c r="P475" s="276"/>
      <c r="Q475" s="276"/>
      <c r="R475" s="276"/>
      <c r="S475" s="276"/>
      <c r="T475" s="277"/>
      <c r="AT475" s="278" t="s">
        <v>177</v>
      </c>
      <c r="AU475" s="278" t="s">
        <v>80</v>
      </c>
      <c r="AV475" s="15" t="s">
        <v>190</v>
      </c>
      <c r="AW475" s="15" t="s">
        <v>35</v>
      </c>
      <c r="AX475" s="15" t="s">
        <v>71</v>
      </c>
      <c r="AY475" s="278" t="s">
        <v>168</v>
      </c>
    </row>
    <row r="476" spans="2:65" s="12" customFormat="1" ht="13.5">
      <c r="B476" s="217"/>
      <c r="C476" s="218"/>
      <c r="D476" s="219" t="s">
        <v>177</v>
      </c>
      <c r="E476" s="220" t="s">
        <v>21</v>
      </c>
      <c r="F476" s="221" t="s">
        <v>551</v>
      </c>
      <c r="G476" s="218"/>
      <c r="H476" s="222" t="s">
        <v>21</v>
      </c>
      <c r="I476" s="223"/>
      <c r="J476" s="218"/>
      <c r="K476" s="218"/>
      <c r="L476" s="224"/>
      <c r="M476" s="225"/>
      <c r="N476" s="226"/>
      <c r="O476" s="226"/>
      <c r="P476" s="226"/>
      <c r="Q476" s="226"/>
      <c r="R476" s="226"/>
      <c r="S476" s="226"/>
      <c r="T476" s="227"/>
      <c r="AT476" s="228" t="s">
        <v>177</v>
      </c>
      <c r="AU476" s="228" t="s">
        <v>80</v>
      </c>
      <c r="AV476" s="12" t="s">
        <v>78</v>
      </c>
      <c r="AW476" s="12" t="s">
        <v>35</v>
      </c>
      <c r="AX476" s="12" t="s">
        <v>71</v>
      </c>
      <c r="AY476" s="228" t="s">
        <v>168</v>
      </c>
    </row>
    <row r="477" spans="2:65" s="12" customFormat="1" ht="13.5">
      <c r="B477" s="217"/>
      <c r="C477" s="218"/>
      <c r="D477" s="219" t="s">
        <v>177</v>
      </c>
      <c r="E477" s="220" t="s">
        <v>21</v>
      </c>
      <c r="F477" s="221" t="s">
        <v>420</v>
      </c>
      <c r="G477" s="218"/>
      <c r="H477" s="222" t="s">
        <v>21</v>
      </c>
      <c r="I477" s="223"/>
      <c r="J477" s="218"/>
      <c r="K477" s="218"/>
      <c r="L477" s="224"/>
      <c r="M477" s="225"/>
      <c r="N477" s="226"/>
      <c r="O477" s="226"/>
      <c r="P477" s="226"/>
      <c r="Q477" s="226"/>
      <c r="R477" s="226"/>
      <c r="S477" s="226"/>
      <c r="T477" s="227"/>
      <c r="AT477" s="228" t="s">
        <v>177</v>
      </c>
      <c r="AU477" s="228" t="s">
        <v>80</v>
      </c>
      <c r="AV477" s="12" t="s">
        <v>78</v>
      </c>
      <c r="AW477" s="12" t="s">
        <v>35</v>
      </c>
      <c r="AX477" s="12" t="s">
        <v>71</v>
      </c>
      <c r="AY477" s="228" t="s">
        <v>168</v>
      </c>
    </row>
    <row r="478" spans="2:65" s="13" customFormat="1" ht="13.5">
      <c r="B478" s="229"/>
      <c r="C478" s="230"/>
      <c r="D478" s="219" t="s">
        <v>177</v>
      </c>
      <c r="E478" s="231" t="s">
        <v>21</v>
      </c>
      <c r="F478" s="232" t="s">
        <v>552</v>
      </c>
      <c r="G478" s="230"/>
      <c r="H478" s="233">
        <v>6.55</v>
      </c>
      <c r="I478" s="234"/>
      <c r="J478" s="230"/>
      <c r="K478" s="230"/>
      <c r="L478" s="235"/>
      <c r="M478" s="236"/>
      <c r="N478" s="237"/>
      <c r="O478" s="237"/>
      <c r="P478" s="237"/>
      <c r="Q478" s="237"/>
      <c r="R478" s="237"/>
      <c r="S478" s="237"/>
      <c r="T478" s="238"/>
      <c r="AT478" s="239" t="s">
        <v>177</v>
      </c>
      <c r="AU478" s="239" t="s">
        <v>80</v>
      </c>
      <c r="AV478" s="13" t="s">
        <v>80</v>
      </c>
      <c r="AW478" s="13" t="s">
        <v>35</v>
      </c>
      <c r="AX478" s="13" t="s">
        <v>71</v>
      </c>
      <c r="AY478" s="239" t="s">
        <v>168</v>
      </c>
    </row>
    <row r="479" spans="2:65" s="13" customFormat="1" ht="13.5">
      <c r="B479" s="229"/>
      <c r="C479" s="230"/>
      <c r="D479" s="219" t="s">
        <v>177</v>
      </c>
      <c r="E479" s="231" t="s">
        <v>21</v>
      </c>
      <c r="F479" s="232" t="s">
        <v>553</v>
      </c>
      <c r="G479" s="230"/>
      <c r="H479" s="233">
        <v>25.76</v>
      </c>
      <c r="I479" s="234"/>
      <c r="J479" s="230"/>
      <c r="K479" s="230"/>
      <c r="L479" s="235"/>
      <c r="M479" s="236"/>
      <c r="N479" s="237"/>
      <c r="O479" s="237"/>
      <c r="P479" s="237"/>
      <c r="Q479" s="237"/>
      <c r="R479" s="237"/>
      <c r="S479" s="237"/>
      <c r="T479" s="238"/>
      <c r="AT479" s="239" t="s">
        <v>177</v>
      </c>
      <c r="AU479" s="239" t="s">
        <v>80</v>
      </c>
      <c r="AV479" s="13" t="s">
        <v>80</v>
      </c>
      <c r="AW479" s="13" t="s">
        <v>35</v>
      </c>
      <c r="AX479" s="13" t="s">
        <v>71</v>
      </c>
      <c r="AY479" s="239" t="s">
        <v>168</v>
      </c>
    </row>
    <row r="480" spans="2:65" s="13" customFormat="1" ht="13.5">
      <c r="B480" s="229"/>
      <c r="C480" s="230"/>
      <c r="D480" s="219" t="s">
        <v>177</v>
      </c>
      <c r="E480" s="231" t="s">
        <v>21</v>
      </c>
      <c r="F480" s="232" t="s">
        <v>554</v>
      </c>
      <c r="G480" s="230"/>
      <c r="H480" s="233">
        <v>19.68</v>
      </c>
      <c r="I480" s="234"/>
      <c r="J480" s="230"/>
      <c r="K480" s="230"/>
      <c r="L480" s="235"/>
      <c r="M480" s="236"/>
      <c r="N480" s="237"/>
      <c r="O480" s="237"/>
      <c r="P480" s="237"/>
      <c r="Q480" s="237"/>
      <c r="R480" s="237"/>
      <c r="S480" s="237"/>
      <c r="T480" s="238"/>
      <c r="AT480" s="239" t="s">
        <v>177</v>
      </c>
      <c r="AU480" s="239" t="s">
        <v>80</v>
      </c>
      <c r="AV480" s="13" t="s">
        <v>80</v>
      </c>
      <c r="AW480" s="13" t="s">
        <v>35</v>
      </c>
      <c r="AX480" s="13" t="s">
        <v>71</v>
      </c>
      <c r="AY480" s="239" t="s">
        <v>168</v>
      </c>
    </row>
    <row r="481" spans="2:65" s="13" customFormat="1" ht="13.5">
      <c r="B481" s="229"/>
      <c r="C481" s="230"/>
      <c r="D481" s="219" t="s">
        <v>177</v>
      </c>
      <c r="E481" s="231" t="s">
        <v>21</v>
      </c>
      <c r="F481" s="232" t="s">
        <v>555</v>
      </c>
      <c r="G481" s="230"/>
      <c r="H481" s="233">
        <v>55.2</v>
      </c>
      <c r="I481" s="234"/>
      <c r="J481" s="230"/>
      <c r="K481" s="230"/>
      <c r="L481" s="235"/>
      <c r="M481" s="236"/>
      <c r="N481" s="237"/>
      <c r="O481" s="237"/>
      <c r="P481" s="237"/>
      <c r="Q481" s="237"/>
      <c r="R481" s="237"/>
      <c r="S481" s="237"/>
      <c r="T481" s="238"/>
      <c r="AT481" s="239" t="s">
        <v>177</v>
      </c>
      <c r="AU481" s="239" t="s">
        <v>80</v>
      </c>
      <c r="AV481" s="13" t="s">
        <v>80</v>
      </c>
      <c r="AW481" s="13" t="s">
        <v>35</v>
      </c>
      <c r="AX481" s="13" t="s">
        <v>71</v>
      </c>
      <c r="AY481" s="239" t="s">
        <v>168</v>
      </c>
    </row>
    <row r="482" spans="2:65" s="12" customFormat="1" ht="13.5">
      <c r="B482" s="217"/>
      <c r="C482" s="218"/>
      <c r="D482" s="219" t="s">
        <v>177</v>
      </c>
      <c r="E482" s="220" t="s">
        <v>21</v>
      </c>
      <c r="F482" s="221" t="s">
        <v>473</v>
      </c>
      <c r="G482" s="218"/>
      <c r="H482" s="222" t="s">
        <v>21</v>
      </c>
      <c r="I482" s="223"/>
      <c r="J482" s="218"/>
      <c r="K482" s="218"/>
      <c r="L482" s="224"/>
      <c r="M482" s="225"/>
      <c r="N482" s="226"/>
      <c r="O482" s="226"/>
      <c r="P482" s="226"/>
      <c r="Q482" s="226"/>
      <c r="R482" s="226"/>
      <c r="S482" s="226"/>
      <c r="T482" s="227"/>
      <c r="AT482" s="228" t="s">
        <v>177</v>
      </c>
      <c r="AU482" s="228" t="s">
        <v>80</v>
      </c>
      <c r="AV482" s="12" t="s">
        <v>78</v>
      </c>
      <c r="AW482" s="12" t="s">
        <v>35</v>
      </c>
      <c r="AX482" s="12" t="s">
        <v>71</v>
      </c>
      <c r="AY482" s="228" t="s">
        <v>168</v>
      </c>
    </row>
    <row r="483" spans="2:65" s="13" customFormat="1" ht="13.5">
      <c r="B483" s="229"/>
      <c r="C483" s="230"/>
      <c r="D483" s="219" t="s">
        <v>177</v>
      </c>
      <c r="E483" s="231" t="s">
        <v>21</v>
      </c>
      <c r="F483" s="232" t="s">
        <v>556</v>
      </c>
      <c r="G483" s="230"/>
      <c r="H483" s="233">
        <v>49.2</v>
      </c>
      <c r="I483" s="234"/>
      <c r="J483" s="230"/>
      <c r="K483" s="230"/>
      <c r="L483" s="235"/>
      <c r="M483" s="236"/>
      <c r="N483" s="237"/>
      <c r="O483" s="237"/>
      <c r="P483" s="237"/>
      <c r="Q483" s="237"/>
      <c r="R483" s="237"/>
      <c r="S483" s="237"/>
      <c r="T483" s="238"/>
      <c r="AT483" s="239" t="s">
        <v>177</v>
      </c>
      <c r="AU483" s="239" t="s">
        <v>80</v>
      </c>
      <c r="AV483" s="13" t="s">
        <v>80</v>
      </c>
      <c r="AW483" s="13" t="s">
        <v>35</v>
      </c>
      <c r="AX483" s="13" t="s">
        <v>71</v>
      </c>
      <c r="AY483" s="239" t="s">
        <v>168</v>
      </c>
    </row>
    <row r="484" spans="2:65" s="13" customFormat="1" ht="13.5">
      <c r="B484" s="229"/>
      <c r="C484" s="230"/>
      <c r="D484" s="219" t="s">
        <v>177</v>
      </c>
      <c r="E484" s="231" t="s">
        <v>21</v>
      </c>
      <c r="F484" s="232" t="s">
        <v>555</v>
      </c>
      <c r="G484" s="230"/>
      <c r="H484" s="233">
        <v>55.2</v>
      </c>
      <c r="I484" s="234"/>
      <c r="J484" s="230"/>
      <c r="K484" s="230"/>
      <c r="L484" s="235"/>
      <c r="M484" s="236"/>
      <c r="N484" s="237"/>
      <c r="O484" s="237"/>
      <c r="P484" s="237"/>
      <c r="Q484" s="237"/>
      <c r="R484" s="237"/>
      <c r="S484" s="237"/>
      <c r="T484" s="238"/>
      <c r="AT484" s="239" t="s">
        <v>177</v>
      </c>
      <c r="AU484" s="239" t="s">
        <v>80</v>
      </c>
      <c r="AV484" s="13" t="s">
        <v>80</v>
      </c>
      <c r="AW484" s="13" t="s">
        <v>35</v>
      </c>
      <c r="AX484" s="13" t="s">
        <v>71</v>
      </c>
      <c r="AY484" s="239" t="s">
        <v>168</v>
      </c>
    </row>
    <row r="485" spans="2:65" s="15" customFormat="1" ht="13.5">
      <c r="B485" s="268"/>
      <c r="C485" s="269"/>
      <c r="D485" s="219" t="s">
        <v>177</v>
      </c>
      <c r="E485" s="270" t="s">
        <v>21</v>
      </c>
      <c r="F485" s="271" t="s">
        <v>428</v>
      </c>
      <c r="G485" s="269"/>
      <c r="H485" s="272">
        <v>211.59</v>
      </c>
      <c r="I485" s="273"/>
      <c r="J485" s="269"/>
      <c r="K485" s="269"/>
      <c r="L485" s="274"/>
      <c r="M485" s="275"/>
      <c r="N485" s="276"/>
      <c r="O485" s="276"/>
      <c r="P485" s="276"/>
      <c r="Q485" s="276"/>
      <c r="R485" s="276"/>
      <c r="S485" s="276"/>
      <c r="T485" s="277"/>
      <c r="AT485" s="278" t="s">
        <v>177</v>
      </c>
      <c r="AU485" s="278" t="s">
        <v>80</v>
      </c>
      <c r="AV485" s="15" t="s">
        <v>190</v>
      </c>
      <c r="AW485" s="15" t="s">
        <v>35</v>
      </c>
      <c r="AX485" s="15" t="s">
        <v>71</v>
      </c>
      <c r="AY485" s="278" t="s">
        <v>168</v>
      </c>
    </row>
    <row r="486" spans="2:65" s="14" customFormat="1" ht="13.5">
      <c r="B486" s="240"/>
      <c r="C486" s="241"/>
      <c r="D486" s="242" t="s">
        <v>177</v>
      </c>
      <c r="E486" s="243" t="s">
        <v>21</v>
      </c>
      <c r="F486" s="244" t="s">
        <v>184</v>
      </c>
      <c r="G486" s="241"/>
      <c r="H486" s="245">
        <v>212.19</v>
      </c>
      <c r="I486" s="246"/>
      <c r="J486" s="241"/>
      <c r="K486" s="241"/>
      <c r="L486" s="247"/>
      <c r="M486" s="248"/>
      <c r="N486" s="249"/>
      <c r="O486" s="249"/>
      <c r="P486" s="249"/>
      <c r="Q486" s="249"/>
      <c r="R486" s="249"/>
      <c r="S486" s="249"/>
      <c r="T486" s="250"/>
      <c r="AT486" s="251" t="s">
        <v>177</v>
      </c>
      <c r="AU486" s="251" t="s">
        <v>80</v>
      </c>
      <c r="AV486" s="14" t="s">
        <v>175</v>
      </c>
      <c r="AW486" s="14" t="s">
        <v>35</v>
      </c>
      <c r="AX486" s="14" t="s">
        <v>78</v>
      </c>
      <c r="AY486" s="251" t="s">
        <v>168</v>
      </c>
    </row>
    <row r="487" spans="2:65" s="1" customFormat="1" ht="22.5" customHeight="1">
      <c r="B487" s="42"/>
      <c r="C487" s="255" t="s">
        <v>557</v>
      </c>
      <c r="D487" s="255" t="s">
        <v>253</v>
      </c>
      <c r="E487" s="256" t="s">
        <v>558</v>
      </c>
      <c r="F487" s="257" t="s">
        <v>559</v>
      </c>
      <c r="G487" s="258" t="s">
        <v>173</v>
      </c>
      <c r="H487" s="259">
        <v>71.087000000000003</v>
      </c>
      <c r="I487" s="260"/>
      <c r="J487" s="261">
        <f>ROUND(I487*H487,2)</f>
        <v>0</v>
      </c>
      <c r="K487" s="257" t="s">
        <v>174</v>
      </c>
      <c r="L487" s="262"/>
      <c r="M487" s="263" t="s">
        <v>21</v>
      </c>
      <c r="N487" s="264" t="s">
        <v>42</v>
      </c>
      <c r="O487" s="43"/>
      <c r="P487" s="214">
        <f>O487*H487</f>
        <v>0</v>
      </c>
      <c r="Q487" s="214">
        <v>6.8000000000000005E-4</v>
      </c>
      <c r="R487" s="214">
        <f>Q487*H487</f>
        <v>4.8339160000000006E-2</v>
      </c>
      <c r="S487" s="214">
        <v>0</v>
      </c>
      <c r="T487" s="215">
        <f>S487*H487</f>
        <v>0</v>
      </c>
      <c r="AR487" s="25" t="s">
        <v>237</v>
      </c>
      <c r="AT487" s="25" t="s">
        <v>253</v>
      </c>
      <c r="AU487" s="25" t="s">
        <v>80</v>
      </c>
      <c r="AY487" s="25" t="s">
        <v>168</v>
      </c>
      <c r="BE487" s="216">
        <f>IF(N487="základní",J487,0)</f>
        <v>0</v>
      </c>
      <c r="BF487" s="216">
        <f>IF(N487="snížená",J487,0)</f>
        <v>0</v>
      </c>
      <c r="BG487" s="216">
        <f>IF(N487="zákl. přenesená",J487,0)</f>
        <v>0</v>
      </c>
      <c r="BH487" s="216">
        <f>IF(N487="sníž. přenesená",J487,0)</f>
        <v>0</v>
      </c>
      <c r="BI487" s="216">
        <f>IF(N487="nulová",J487,0)</f>
        <v>0</v>
      </c>
      <c r="BJ487" s="25" t="s">
        <v>78</v>
      </c>
      <c r="BK487" s="216">
        <f>ROUND(I487*H487,2)</f>
        <v>0</v>
      </c>
      <c r="BL487" s="25" t="s">
        <v>175</v>
      </c>
      <c r="BM487" s="25" t="s">
        <v>560</v>
      </c>
    </row>
    <row r="488" spans="2:65" s="13" customFormat="1" ht="13.5">
      <c r="B488" s="229"/>
      <c r="C488" s="230"/>
      <c r="D488" s="242" t="s">
        <v>177</v>
      </c>
      <c r="E488" s="252" t="s">
        <v>21</v>
      </c>
      <c r="F488" s="253" t="s">
        <v>561</v>
      </c>
      <c r="G488" s="230"/>
      <c r="H488" s="254">
        <v>71.087000000000003</v>
      </c>
      <c r="I488" s="234"/>
      <c r="J488" s="230"/>
      <c r="K488" s="230"/>
      <c r="L488" s="235"/>
      <c r="M488" s="236"/>
      <c r="N488" s="237"/>
      <c r="O488" s="237"/>
      <c r="P488" s="237"/>
      <c r="Q488" s="237"/>
      <c r="R488" s="237"/>
      <c r="S488" s="237"/>
      <c r="T488" s="238"/>
      <c r="AT488" s="239" t="s">
        <v>177</v>
      </c>
      <c r="AU488" s="239" t="s">
        <v>80</v>
      </c>
      <c r="AV488" s="13" t="s">
        <v>80</v>
      </c>
      <c r="AW488" s="13" t="s">
        <v>35</v>
      </c>
      <c r="AX488" s="13" t="s">
        <v>78</v>
      </c>
      <c r="AY488" s="239" t="s">
        <v>168</v>
      </c>
    </row>
    <row r="489" spans="2:65" s="1" customFormat="1" ht="31.5" customHeight="1">
      <c r="B489" s="42"/>
      <c r="C489" s="205" t="s">
        <v>562</v>
      </c>
      <c r="D489" s="205" t="s">
        <v>170</v>
      </c>
      <c r="E489" s="206" t="s">
        <v>563</v>
      </c>
      <c r="F489" s="207" t="s">
        <v>564</v>
      </c>
      <c r="G489" s="208" t="s">
        <v>173</v>
      </c>
      <c r="H489" s="209">
        <v>1.768</v>
      </c>
      <c r="I489" s="210"/>
      <c r="J489" s="211">
        <f>ROUND(I489*H489,2)</f>
        <v>0</v>
      </c>
      <c r="K489" s="207" t="s">
        <v>174</v>
      </c>
      <c r="L489" s="62"/>
      <c r="M489" s="212" t="s">
        <v>21</v>
      </c>
      <c r="N489" s="213" t="s">
        <v>42</v>
      </c>
      <c r="O489" s="43"/>
      <c r="P489" s="214">
        <f>O489*H489</f>
        <v>0</v>
      </c>
      <c r="Q489" s="214">
        <v>9.4400000000000005E-3</v>
      </c>
      <c r="R489" s="214">
        <f>Q489*H489</f>
        <v>1.668992E-2</v>
      </c>
      <c r="S489" s="214">
        <v>0</v>
      </c>
      <c r="T489" s="215">
        <f>S489*H489</f>
        <v>0</v>
      </c>
      <c r="AR489" s="25" t="s">
        <v>175</v>
      </c>
      <c r="AT489" s="25" t="s">
        <v>170</v>
      </c>
      <c r="AU489" s="25" t="s">
        <v>80</v>
      </c>
      <c r="AY489" s="25" t="s">
        <v>168</v>
      </c>
      <c r="BE489" s="216">
        <f>IF(N489="základní",J489,0)</f>
        <v>0</v>
      </c>
      <c r="BF489" s="216">
        <f>IF(N489="snížená",J489,0)</f>
        <v>0</v>
      </c>
      <c r="BG489" s="216">
        <f>IF(N489="zákl. přenesená",J489,0)</f>
        <v>0</v>
      </c>
      <c r="BH489" s="216">
        <f>IF(N489="sníž. přenesená",J489,0)</f>
        <v>0</v>
      </c>
      <c r="BI489" s="216">
        <f>IF(N489="nulová",J489,0)</f>
        <v>0</v>
      </c>
      <c r="BJ489" s="25" t="s">
        <v>78</v>
      </c>
      <c r="BK489" s="216">
        <f>ROUND(I489*H489,2)</f>
        <v>0</v>
      </c>
      <c r="BL489" s="25" t="s">
        <v>175</v>
      </c>
      <c r="BM489" s="25" t="s">
        <v>565</v>
      </c>
    </row>
    <row r="490" spans="2:65" s="12" customFormat="1" ht="13.5">
      <c r="B490" s="217"/>
      <c r="C490" s="218"/>
      <c r="D490" s="219" t="s">
        <v>177</v>
      </c>
      <c r="E490" s="220" t="s">
        <v>21</v>
      </c>
      <c r="F490" s="221" t="s">
        <v>420</v>
      </c>
      <c r="G490" s="218"/>
      <c r="H490" s="222" t="s">
        <v>21</v>
      </c>
      <c r="I490" s="223"/>
      <c r="J490" s="218"/>
      <c r="K490" s="218"/>
      <c r="L490" s="224"/>
      <c r="M490" s="225"/>
      <c r="N490" s="226"/>
      <c r="O490" s="226"/>
      <c r="P490" s="226"/>
      <c r="Q490" s="226"/>
      <c r="R490" s="226"/>
      <c r="S490" s="226"/>
      <c r="T490" s="227"/>
      <c r="AT490" s="228" t="s">
        <v>177</v>
      </c>
      <c r="AU490" s="228" t="s">
        <v>80</v>
      </c>
      <c r="AV490" s="12" t="s">
        <v>78</v>
      </c>
      <c r="AW490" s="12" t="s">
        <v>35</v>
      </c>
      <c r="AX490" s="12" t="s">
        <v>71</v>
      </c>
      <c r="AY490" s="228" t="s">
        <v>168</v>
      </c>
    </row>
    <row r="491" spans="2:65" s="13" customFormat="1" ht="13.5">
      <c r="B491" s="229"/>
      <c r="C491" s="230"/>
      <c r="D491" s="242" t="s">
        <v>177</v>
      </c>
      <c r="E491" s="252" t="s">
        <v>21</v>
      </c>
      <c r="F491" s="253" t="s">
        <v>566</v>
      </c>
      <c r="G491" s="230"/>
      <c r="H491" s="254">
        <v>1.768</v>
      </c>
      <c r="I491" s="234"/>
      <c r="J491" s="230"/>
      <c r="K491" s="230"/>
      <c r="L491" s="235"/>
      <c r="M491" s="236"/>
      <c r="N491" s="237"/>
      <c r="O491" s="237"/>
      <c r="P491" s="237"/>
      <c r="Q491" s="237"/>
      <c r="R491" s="237"/>
      <c r="S491" s="237"/>
      <c r="T491" s="238"/>
      <c r="AT491" s="239" t="s">
        <v>177</v>
      </c>
      <c r="AU491" s="239" t="s">
        <v>80</v>
      </c>
      <c r="AV491" s="13" t="s">
        <v>80</v>
      </c>
      <c r="AW491" s="13" t="s">
        <v>35</v>
      </c>
      <c r="AX491" s="13" t="s">
        <v>78</v>
      </c>
      <c r="AY491" s="239" t="s">
        <v>168</v>
      </c>
    </row>
    <row r="492" spans="2:65" s="1" customFormat="1" ht="22.5" customHeight="1">
      <c r="B492" s="42"/>
      <c r="C492" s="255" t="s">
        <v>567</v>
      </c>
      <c r="D492" s="255" t="s">
        <v>253</v>
      </c>
      <c r="E492" s="256" t="s">
        <v>568</v>
      </c>
      <c r="F492" s="257" t="s">
        <v>569</v>
      </c>
      <c r="G492" s="258" t="s">
        <v>173</v>
      </c>
      <c r="H492" s="259">
        <v>1.8029999999999999</v>
      </c>
      <c r="I492" s="260"/>
      <c r="J492" s="261">
        <f>ROUND(I492*H492,2)</f>
        <v>0</v>
      </c>
      <c r="K492" s="257" t="s">
        <v>21</v>
      </c>
      <c r="L492" s="262"/>
      <c r="M492" s="263" t="s">
        <v>21</v>
      </c>
      <c r="N492" s="264" t="s">
        <v>42</v>
      </c>
      <c r="O492" s="43"/>
      <c r="P492" s="214">
        <f>O492*H492</f>
        <v>0</v>
      </c>
      <c r="Q492" s="214">
        <v>1.6500000000000001E-2</v>
      </c>
      <c r="R492" s="214">
        <f>Q492*H492</f>
        <v>2.9749500000000002E-2</v>
      </c>
      <c r="S492" s="214">
        <v>0</v>
      </c>
      <c r="T492" s="215">
        <f>S492*H492</f>
        <v>0</v>
      </c>
      <c r="AR492" s="25" t="s">
        <v>237</v>
      </c>
      <c r="AT492" s="25" t="s">
        <v>253</v>
      </c>
      <c r="AU492" s="25" t="s">
        <v>80</v>
      </c>
      <c r="AY492" s="25" t="s">
        <v>168</v>
      </c>
      <c r="BE492" s="216">
        <f>IF(N492="základní",J492,0)</f>
        <v>0</v>
      </c>
      <c r="BF492" s="216">
        <f>IF(N492="snížená",J492,0)</f>
        <v>0</v>
      </c>
      <c r="BG492" s="216">
        <f>IF(N492="zákl. přenesená",J492,0)</f>
        <v>0</v>
      </c>
      <c r="BH492" s="216">
        <f>IF(N492="sníž. přenesená",J492,0)</f>
        <v>0</v>
      </c>
      <c r="BI492" s="216">
        <f>IF(N492="nulová",J492,0)</f>
        <v>0</v>
      </c>
      <c r="BJ492" s="25" t="s">
        <v>78</v>
      </c>
      <c r="BK492" s="216">
        <f>ROUND(I492*H492,2)</f>
        <v>0</v>
      </c>
      <c r="BL492" s="25" t="s">
        <v>175</v>
      </c>
      <c r="BM492" s="25" t="s">
        <v>570</v>
      </c>
    </row>
    <row r="493" spans="2:65" s="13" customFormat="1" ht="13.5">
      <c r="B493" s="229"/>
      <c r="C493" s="230"/>
      <c r="D493" s="242" t="s">
        <v>177</v>
      </c>
      <c r="E493" s="252" t="s">
        <v>21</v>
      </c>
      <c r="F493" s="253" t="s">
        <v>571</v>
      </c>
      <c r="G493" s="230"/>
      <c r="H493" s="254">
        <v>1.8029999999999999</v>
      </c>
      <c r="I493" s="234"/>
      <c r="J493" s="230"/>
      <c r="K493" s="230"/>
      <c r="L493" s="235"/>
      <c r="M493" s="236"/>
      <c r="N493" s="237"/>
      <c r="O493" s="237"/>
      <c r="P493" s="237"/>
      <c r="Q493" s="237"/>
      <c r="R493" s="237"/>
      <c r="S493" s="237"/>
      <c r="T493" s="238"/>
      <c r="AT493" s="239" t="s">
        <v>177</v>
      </c>
      <c r="AU493" s="239" t="s">
        <v>80</v>
      </c>
      <c r="AV493" s="13" t="s">
        <v>80</v>
      </c>
      <c r="AW493" s="13" t="s">
        <v>35</v>
      </c>
      <c r="AX493" s="13" t="s">
        <v>78</v>
      </c>
      <c r="AY493" s="239" t="s">
        <v>168</v>
      </c>
    </row>
    <row r="494" spans="2:65" s="1" customFormat="1" ht="31.5" customHeight="1">
      <c r="B494" s="42"/>
      <c r="C494" s="205" t="s">
        <v>572</v>
      </c>
      <c r="D494" s="205" t="s">
        <v>170</v>
      </c>
      <c r="E494" s="206" t="s">
        <v>573</v>
      </c>
      <c r="F494" s="207" t="s">
        <v>574</v>
      </c>
      <c r="G494" s="208" t="s">
        <v>173</v>
      </c>
      <c r="H494" s="209">
        <v>36.090000000000003</v>
      </c>
      <c r="I494" s="210"/>
      <c r="J494" s="211">
        <f>ROUND(I494*H494,2)</f>
        <v>0</v>
      </c>
      <c r="K494" s="207" t="s">
        <v>174</v>
      </c>
      <c r="L494" s="62"/>
      <c r="M494" s="212" t="s">
        <v>21</v>
      </c>
      <c r="N494" s="213" t="s">
        <v>42</v>
      </c>
      <c r="O494" s="43"/>
      <c r="P494" s="214">
        <f>O494*H494</f>
        <v>0</v>
      </c>
      <c r="Q494" s="214">
        <v>9.4999999999999998E-3</v>
      </c>
      <c r="R494" s="214">
        <f>Q494*H494</f>
        <v>0.34285500000000002</v>
      </c>
      <c r="S494" s="214">
        <v>0</v>
      </c>
      <c r="T494" s="215">
        <f>S494*H494</f>
        <v>0</v>
      </c>
      <c r="AR494" s="25" t="s">
        <v>175</v>
      </c>
      <c r="AT494" s="25" t="s">
        <v>170</v>
      </c>
      <c r="AU494" s="25" t="s">
        <v>80</v>
      </c>
      <c r="AY494" s="25" t="s">
        <v>168</v>
      </c>
      <c r="BE494" s="216">
        <f>IF(N494="základní",J494,0)</f>
        <v>0</v>
      </c>
      <c r="BF494" s="216">
        <f>IF(N494="snížená",J494,0)</f>
        <v>0</v>
      </c>
      <c r="BG494" s="216">
        <f>IF(N494="zákl. přenesená",J494,0)</f>
        <v>0</v>
      </c>
      <c r="BH494" s="216">
        <f>IF(N494="sníž. přenesená",J494,0)</f>
        <v>0</v>
      </c>
      <c r="BI494" s="216">
        <f>IF(N494="nulová",J494,0)</f>
        <v>0</v>
      </c>
      <c r="BJ494" s="25" t="s">
        <v>78</v>
      </c>
      <c r="BK494" s="216">
        <f>ROUND(I494*H494,2)</f>
        <v>0</v>
      </c>
      <c r="BL494" s="25" t="s">
        <v>175</v>
      </c>
      <c r="BM494" s="25" t="s">
        <v>575</v>
      </c>
    </row>
    <row r="495" spans="2:65" s="12" customFormat="1" ht="13.5">
      <c r="B495" s="217"/>
      <c r="C495" s="218"/>
      <c r="D495" s="219" t="s">
        <v>177</v>
      </c>
      <c r="E495" s="220" t="s">
        <v>21</v>
      </c>
      <c r="F495" s="221" t="s">
        <v>283</v>
      </c>
      <c r="G495" s="218"/>
      <c r="H495" s="222" t="s">
        <v>21</v>
      </c>
      <c r="I495" s="223"/>
      <c r="J495" s="218"/>
      <c r="K495" s="218"/>
      <c r="L495" s="224"/>
      <c r="M495" s="225"/>
      <c r="N495" s="226"/>
      <c r="O495" s="226"/>
      <c r="P495" s="226"/>
      <c r="Q495" s="226"/>
      <c r="R495" s="226"/>
      <c r="S495" s="226"/>
      <c r="T495" s="227"/>
      <c r="AT495" s="228" t="s">
        <v>177</v>
      </c>
      <c r="AU495" s="228" t="s">
        <v>80</v>
      </c>
      <c r="AV495" s="12" t="s">
        <v>78</v>
      </c>
      <c r="AW495" s="12" t="s">
        <v>35</v>
      </c>
      <c r="AX495" s="12" t="s">
        <v>71</v>
      </c>
      <c r="AY495" s="228" t="s">
        <v>168</v>
      </c>
    </row>
    <row r="496" spans="2:65" s="13" customFormat="1" ht="13.5">
      <c r="B496" s="229"/>
      <c r="C496" s="230"/>
      <c r="D496" s="219" t="s">
        <v>177</v>
      </c>
      <c r="E496" s="231" t="s">
        <v>21</v>
      </c>
      <c r="F496" s="232" t="s">
        <v>576</v>
      </c>
      <c r="G496" s="230"/>
      <c r="H496" s="233">
        <v>12.57</v>
      </c>
      <c r="I496" s="234"/>
      <c r="J496" s="230"/>
      <c r="K496" s="230"/>
      <c r="L496" s="235"/>
      <c r="M496" s="236"/>
      <c r="N496" s="237"/>
      <c r="O496" s="237"/>
      <c r="P496" s="237"/>
      <c r="Q496" s="237"/>
      <c r="R496" s="237"/>
      <c r="S496" s="237"/>
      <c r="T496" s="238"/>
      <c r="AT496" s="239" t="s">
        <v>177</v>
      </c>
      <c r="AU496" s="239" t="s">
        <v>80</v>
      </c>
      <c r="AV496" s="13" t="s">
        <v>80</v>
      </c>
      <c r="AW496" s="13" t="s">
        <v>35</v>
      </c>
      <c r="AX496" s="13" t="s">
        <v>71</v>
      </c>
      <c r="AY496" s="239" t="s">
        <v>168</v>
      </c>
    </row>
    <row r="497" spans="2:65" s="13" customFormat="1" ht="13.5">
      <c r="B497" s="229"/>
      <c r="C497" s="230"/>
      <c r="D497" s="219" t="s">
        <v>177</v>
      </c>
      <c r="E497" s="231" t="s">
        <v>21</v>
      </c>
      <c r="F497" s="232" t="s">
        <v>577</v>
      </c>
      <c r="G497" s="230"/>
      <c r="H497" s="233">
        <v>0.16800000000000001</v>
      </c>
      <c r="I497" s="234"/>
      <c r="J497" s="230"/>
      <c r="K497" s="230"/>
      <c r="L497" s="235"/>
      <c r="M497" s="236"/>
      <c r="N497" s="237"/>
      <c r="O497" s="237"/>
      <c r="P497" s="237"/>
      <c r="Q497" s="237"/>
      <c r="R497" s="237"/>
      <c r="S497" s="237"/>
      <c r="T497" s="238"/>
      <c r="AT497" s="239" t="s">
        <v>177</v>
      </c>
      <c r="AU497" s="239" t="s">
        <v>80</v>
      </c>
      <c r="AV497" s="13" t="s">
        <v>80</v>
      </c>
      <c r="AW497" s="13" t="s">
        <v>35</v>
      </c>
      <c r="AX497" s="13" t="s">
        <v>71</v>
      </c>
      <c r="AY497" s="239" t="s">
        <v>168</v>
      </c>
    </row>
    <row r="498" spans="2:65" s="12" customFormat="1" ht="13.5">
      <c r="B498" s="217"/>
      <c r="C498" s="218"/>
      <c r="D498" s="219" t="s">
        <v>177</v>
      </c>
      <c r="E498" s="220" t="s">
        <v>21</v>
      </c>
      <c r="F498" s="221" t="s">
        <v>420</v>
      </c>
      <c r="G498" s="218"/>
      <c r="H498" s="222" t="s">
        <v>21</v>
      </c>
      <c r="I498" s="223"/>
      <c r="J498" s="218"/>
      <c r="K498" s="218"/>
      <c r="L498" s="224"/>
      <c r="M498" s="225"/>
      <c r="N498" s="226"/>
      <c r="O498" s="226"/>
      <c r="P498" s="226"/>
      <c r="Q498" s="226"/>
      <c r="R498" s="226"/>
      <c r="S498" s="226"/>
      <c r="T498" s="227"/>
      <c r="AT498" s="228" t="s">
        <v>177</v>
      </c>
      <c r="AU498" s="228" t="s">
        <v>80</v>
      </c>
      <c r="AV498" s="12" t="s">
        <v>78</v>
      </c>
      <c r="AW498" s="12" t="s">
        <v>35</v>
      </c>
      <c r="AX498" s="12" t="s">
        <v>71</v>
      </c>
      <c r="AY498" s="228" t="s">
        <v>168</v>
      </c>
    </row>
    <row r="499" spans="2:65" s="13" customFormat="1" ht="13.5">
      <c r="B499" s="229"/>
      <c r="C499" s="230"/>
      <c r="D499" s="219" t="s">
        <v>177</v>
      </c>
      <c r="E499" s="231" t="s">
        <v>21</v>
      </c>
      <c r="F499" s="232" t="s">
        <v>578</v>
      </c>
      <c r="G499" s="230"/>
      <c r="H499" s="233">
        <v>8.9600000000000009</v>
      </c>
      <c r="I499" s="234"/>
      <c r="J499" s="230"/>
      <c r="K499" s="230"/>
      <c r="L499" s="235"/>
      <c r="M499" s="236"/>
      <c r="N499" s="237"/>
      <c r="O499" s="237"/>
      <c r="P499" s="237"/>
      <c r="Q499" s="237"/>
      <c r="R499" s="237"/>
      <c r="S499" s="237"/>
      <c r="T499" s="238"/>
      <c r="AT499" s="239" t="s">
        <v>177</v>
      </c>
      <c r="AU499" s="239" t="s">
        <v>80</v>
      </c>
      <c r="AV499" s="13" t="s">
        <v>80</v>
      </c>
      <c r="AW499" s="13" t="s">
        <v>35</v>
      </c>
      <c r="AX499" s="13" t="s">
        <v>71</v>
      </c>
      <c r="AY499" s="239" t="s">
        <v>168</v>
      </c>
    </row>
    <row r="500" spans="2:65" s="13" customFormat="1" ht="13.5">
      <c r="B500" s="229"/>
      <c r="C500" s="230"/>
      <c r="D500" s="219" t="s">
        <v>177</v>
      </c>
      <c r="E500" s="231" t="s">
        <v>21</v>
      </c>
      <c r="F500" s="232" t="s">
        <v>579</v>
      </c>
      <c r="G500" s="230"/>
      <c r="H500" s="233">
        <v>0.255</v>
      </c>
      <c r="I500" s="234"/>
      <c r="J500" s="230"/>
      <c r="K500" s="230"/>
      <c r="L500" s="235"/>
      <c r="M500" s="236"/>
      <c r="N500" s="237"/>
      <c r="O500" s="237"/>
      <c r="P500" s="237"/>
      <c r="Q500" s="237"/>
      <c r="R500" s="237"/>
      <c r="S500" s="237"/>
      <c r="T500" s="238"/>
      <c r="AT500" s="239" t="s">
        <v>177</v>
      </c>
      <c r="AU500" s="239" t="s">
        <v>80</v>
      </c>
      <c r="AV500" s="13" t="s">
        <v>80</v>
      </c>
      <c r="AW500" s="13" t="s">
        <v>35</v>
      </c>
      <c r="AX500" s="13" t="s">
        <v>71</v>
      </c>
      <c r="AY500" s="239" t="s">
        <v>168</v>
      </c>
    </row>
    <row r="501" spans="2:65" s="12" customFormat="1" ht="13.5">
      <c r="B501" s="217"/>
      <c r="C501" s="218"/>
      <c r="D501" s="219" t="s">
        <v>177</v>
      </c>
      <c r="E501" s="220" t="s">
        <v>21</v>
      </c>
      <c r="F501" s="221" t="s">
        <v>285</v>
      </c>
      <c r="G501" s="218"/>
      <c r="H501" s="222" t="s">
        <v>21</v>
      </c>
      <c r="I501" s="223"/>
      <c r="J501" s="218"/>
      <c r="K501" s="218"/>
      <c r="L501" s="224"/>
      <c r="M501" s="225"/>
      <c r="N501" s="226"/>
      <c r="O501" s="226"/>
      <c r="P501" s="226"/>
      <c r="Q501" s="226"/>
      <c r="R501" s="226"/>
      <c r="S501" s="226"/>
      <c r="T501" s="227"/>
      <c r="AT501" s="228" t="s">
        <v>177</v>
      </c>
      <c r="AU501" s="228" t="s">
        <v>80</v>
      </c>
      <c r="AV501" s="12" t="s">
        <v>78</v>
      </c>
      <c r="AW501" s="12" t="s">
        <v>35</v>
      </c>
      <c r="AX501" s="12" t="s">
        <v>71</v>
      </c>
      <c r="AY501" s="228" t="s">
        <v>168</v>
      </c>
    </row>
    <row r="502" spans="2:65" s="13" customFormat="1" ht="13.5">
      <c r="B502" s="229"/>
      <c r="C502" s="230"/>
      <c r="D502" s="219" t="s">
        <v>177</v>
      </c>
      <c r="E502" s="231" t="s">
        <v>21</v>
      </c>
      <c r="F502" s="232" t="s">
        <v>580</v>
      </c>
      <c r="G502" s="230"/>
      <c r="H502" s="233">
        <v>0.16</v>
      </c>
      <c r="I502" s="234"/>
      <c r="J502" s="230"/>
      <c r="K502" s="230"/>
      <c r="L502" s="235"/>
      <c r="M502" s="236"/>
      <c r="N502" s="237"/>
      <c r="O502" s="237"/>
      <c r="P502" s="237"/>
      <c r="Q502" s="237"/>
      <c r="R502" s="237"/>
      <c r="S502" s="237"/>
      <c r="T502" s="238"/>
      <c r="AT502" s="239" t="s">
        <v>177</v>
      </c>
      <c r="AU502" s="239" t="s">
        <v>80</v>
      </c>
      <c r="AV502" s="13" t="s">
        <v>80</v>
      </c>
      <c r="AW502" s="13" t="s">
        <v>35</v>
      </c>
      <c r="AX502" s="13" t="s">
        <v>71</v>
      </c>
      <c r="AY502" s="239" t="s">
        <v>168</v>
      </c>
    </row>
    <row r="503" spans="2:65" s="12" customFormat="1" ht="13.5">
      <c r="B503" s="217"/>
      <c r="C503" s="218"/>
      <c r="D503" s="219" t="s">
        <v>177</v>
      </c>
      <c r="E503" s="220" t="s">
        <v>21</v>
      </c>
      <c r="F503" s="221" t="s">
        <v>449</v>
      </c>
      <c r="G503" s="218"/>
      <c r="H503" s="222" t="s">
        <v>21</v>
      </c>
      <c r="I503" s="223"/>
      <c r="J503" s="218"/>
      <c r="K503" s="218"/>
      <c r="L503" s="224"/>
      <c r="M503" s="225"/>
      <c r="N503" s="226"/>
      <c r="O503" s="226"/>
      <c r="P503" s="226"/>
      <c r="Q503" s="226"/>
      <c r="R503" s="226"/>
      <c r="S503" s="226"/>
      <c r="T503" s="227"/>
      <c r="AT503" s="228" t="s">
        <v>177</v>
      </c>
      <c r="AU503" s="228" t="s">
        <v>80</v>
      </c>
      <c r="AV503" s="12" t="s">
        <v>78</v>
      </c>
      <c r="AW503" s="12" t="s">
        <v>35</v>
      </c>
      <c r="AX503" s="12" t="s">
        <v>71</v>
      </c>
      <c r="AY503" s="228" t="s">
        <v>168</v>
      </c>
    </row>
    <row r="504" spans="2:65" s="13" customFormat="1" ht="13.5">
      <c r="B504" s="229"/>
      <c r="C504" s="230"/>
      <c r="D504" s="219" t="s">
        <v>177</v>
      </c>
      <c r="E504" s="231" t="s">
        <v>21</v>
      </c>
      <c r="F504" s="232" t="s">
        <v>581</v>
      </c>
      <c r="G504" s="230"/>
      <c r="H504" s="233">
        <v>7.41</v>
      </c>
      <c r="I504" s="234"/>
      <c r="J504" s="230"/>
      <c r="K504" s="230"/>
      <c r="L504" s="235"/>
      <c r="M504" s="236"/>
      <c r="N504" s="237"/>
      <c r="O504" s="237"/>
      <c r="P504" s="237"/>
      <c r="Q504" s="237"/>
      <c r="R504" s="237"/>
      <c r="S504" s="237"/>
      <c r="T504" s="238"/>
      <c r="AT504" s="239" t="s">
        <v>177</v>
      </c>
      <c r="AU504" s="239" t="s">
        <v>80</v>
      </c>
      <c r="AV504" s="13" t="s">
        <v>80</v>
      </c>
      <c r="AW504" s="13" t="s">
        <v>35</v>
      </c>
      <c r="AX504" s="13" t="s">
        <v>71</v>
      </c>
      <c r="AY504" s="239" t="s">
        <v>168</v>
      </c>
    </row>
    <row r="505" spans="2:65" s="13" customFormat="1" ht="13.5">
      <c r="B505" s="229"/>
      <c r="C505" s="230"/>
      <c r="D505" s="219" t="s">
        <v>177</v>
      </c>
      <c r="E505" s="231" t="s">
        <v>21</v>
      </c>
      <c r="F505" s="232" t="s">
        <v>582</v>
      </c>
      <c r="G505" s="230"/>
      <c r="H505" s="233">
        <v>0.45800000000000002</v>
      </c>
      <c r="I505" s="234"/>
      <c r="J505" s="230"/>
      <c r="K505" s="230"/>
      <c r="L505" s="235"/>
      <c r="M505" s="236"/>
      <c r="N505" s="237"/>
      <c r="O505" s="237"/>
      <c r="P505" s="237"/>
      <c r="Q505" s="237"/>
      <c r="R505" s="237"/>
      <c r="S505" s="237"/>
      <c r="T505" s="238"/>
      <c r="AT505" s="239" t="s">
        <v>177</v>
      </c>
      <c r="AU505" s="239" t="s">
        <v>80</v>
      </c>
      <c r="AV505" s="13" t="s">
        <v>80</v>
      </c>
      <c r="AW505" s="13" t="s">
        <v>35</v>
      </c>
      <c r="AX505" s="13" t="s">
        <v>71</v>
      </c>
      <c r="AY505" s="239" t="s">
        <v>168</v>
      </c>
    </row>
    <row r="506" spans="2:65" s="12" customFormat="1" ht="13.5">
      <c r="B506" s="217"/>
      <c r="C506" s="218"/>
      <c r="D506" s="219" t="s">
        <v>177</v>
      </c>
      <c r="E506" s="220" t="s">
        <v>21</v>
      </c>
      <c r="F506" s="221" t="s">
        <v>451</v>
      </c>
      <c r="G506" s="218"/>
      <c r="H506" s="222" t="s">
        <v>21</v>
      </c>
      <c r="I506" s="223"/>
      <c r="J506" s="218"/>
      <c r="K506" s="218"/>
      <c r="L506" s="224"/>
      <c r="M506" s="225"/>
      <c r="N506" s="226"/>
      <c r="O506" s="226"/>
      <c r="P506" s="226"/>
      <c r="Q506" s="226"/>
      <c r="R506" s="226"/>
      <c r="S506" s="226"/>
      <c r="T506" s="227"/>
      <c r="AT506" s="228" t="s">
        <v>177</v>
      </c>
      <c r="AU506" s="228" t="s">
        <v>80</v>
      </c>
      <c r="AV506" s="12" t="s">
        <v>78</v>
      </c>
      <c r="AW506" s="12" t="s">
        <v>35</v>
      </c>
      <c r="AX506" s="12" t="s">
        <v>71</v>
      </c>
      <c r="AY506" s="228" t="s">
        <v>168</v>
      </c>
    </row>
    <row r="507" spans="2:65" s="13" customFormat="1" ht="13.5">
      <c r="B507" s="229"/>
      <c r="C507" s="230"/>
      <c r="D507" s="219" t="s">
        <v>177</v>
      </c>
      <c r="E507" s="231" t="s">
        <v>21</v>
      </c>
      <c r="F507" s="232" t="s">
        <v>583</v>
      </c>
      <c r="G507" s="230"/>
      <c r="H507" s="233">
        <v>5.7</v>
      </c>
      <c r="I507" s="234"/>
      <c r="J507" s="230"/>
      <c r="K507" s="230"/>
      <c r="L507" s="235"/>
      <c r="M507" s="236"/>
      <c r="N507" s="237"/>
      <c r="O507" s="237"/>
      <c r="P507" s="237"/>
      <c r="Q507" s="237"/>
      <c r="R507" s="237"/>
      <c r="S507" s="237"/>
      <c r="T507" s="238"/>
      <c r="AT507" s="239" t="s">
        <v>177</v>
      </c>
      <c r="AU507" s="239" t="s">
        <v>80</v>
      </c>
      <c r="AV507" s="13" t="s">
        <v>80</v>
      </c>
      <c r="AW507" s="13" t="s">
        <v>35</v>
      </c>
      <c r="AX507" s="13" t="s">
        <v>71</v>
      </c>
      <c r="AY507" s="239" t="s">
        <v>168</v>
      </c>
    </row>
    <row r="508" spans="2:65" s="13" customFormat="1" ht="13.5">
      <c r="B508" s="229"/>
      <c r="C508" s="230"/>
      <c r="D508" s="219" t="s">
        <v>177</v>
      </c>
      <c r="E508" s="231" t="s">
        <v>21</v>
      </c>
      <c r="F508" s="232" t="s">
        <v>584</v>
      </c>
      <c r="G508" s="230"/>
      <c r="H508" s="233">
        <v>0.40899999999999997</v>
      </c>
      <c r="I508" s="234"/>
      <c r="J508" s="230"/>
      <c r="K508" s="230"/>
      <c r="L508" s="235"/>
      <c r="M508" s="236"/>
      <c r="N508" s="237"/>
      <c r="O508" s="237"/>
      <c r="P508" s="237"/>
      <c r="Q508" s="237"/>
      <c r="R508" s="237"/>
      <c r="S508" s="237"/>
      <c r="T508" s="238"/>
      <c r="AT508" s="239" t="s">
        <v>177</v>
      </c>
      <c r="AU508" s="239" t="s">
        <v>80</v>
      </c>
      <c r="AV508" s="13" t="s">
        <v>80</v>
      </c>
      <c r="AW508" s="13" t="s">
        <v>35</v>
      </c>
      <c r="AX508" s="13" t="s">
        <v>71</v>
      </c>
      <c r="AY508" s="239" t="s">
        <v>168</v>
      </c>
    </row>
    <row r="509" spans="2:65" s="14" customFormat="1" ht="13.5">
      <c r="B509" s="240"/>
      <c r="C509" s="241"/>
      <c r="D509" s="242" t="s">
        <v>177</v>
      </c>
      <c r="E509" s="243" t="s">
        <v>21</v>
      </c>
      <c r="F509" s="244" t="s">
        <v>184</v>
      </c>
      <c r="G509" s="241"/>
      <c r="H509" s="245">
        <v>36.090000000000003</v>
      </c>
      <c r="I509" s="246"/>
      <c r="J509" s="241"/>
      <c r="K509" s="241"/>
      <c r="L509" s="247"/>
      <c r="M509" s="248"/>
      <c r="N509" s="249"/>
      <c r="O509" s="249"/>
      <c r="P509" s="249"/>
      <c r="Q509" s="249"/>
      <c r="R509" s="249"/>
      <c r="S509" s="249"/>
      <c r="T509" s="250"/>
      <c r="AT509" s="251" t="s">
        <v>177</v>
      </c>
      <c r="AU509" s="251" t="s">
        <v>80</v>
      </c>
      <c r="AV509" s="14" t="s">
        <v>175</v>
      </c>
      <c r="AW509" s="14" t="s">
        <v>35</v>
      </c>
      <c r="AX509" s="14" t="s">
        <v>78</v>
      </c>
      <c r="AY509" s="251" t="s">
        <v>168</v>
      </c>
    </row>
    <row r="510" spans="2:65" s="1" customFormat="1" ht="22.5" customHeight="1">
      <c r="B510" s="42"/>
      <c r="C510" s="255" t="s">
        <v>585</v>
      </c>
      <c r="D510" s="255" t="s">
        <v>253</v>
      </c>
      <c r="E510" s="256" t="s">
        <v>586</v>
      </c>
      <c r="F510" s="257" t="s">
        <v>587</v>
      </c>
      <c r="G510" s="258" t="s">
        <v>173</v>
      </c>
      <c r="H510" s="259">
        <v>36.811999999999998</v>
      </c>
      <c r="I510" s="260"/>
      <c r="J510" s="261">
        <f>ROUND(I510*H510,2)</f>
        <v>0</v>
      </c>
      <c r="K510" s="257" t="s">
        <v>21</v>
      </c>
      <c r="L510" s="262"/>
      <c r="M510" s="263" t="s">
        <v>21</v>
      </c>
      <c r="N510" s="264" t="s">
        <v>42</v>
      </c>
      <c r="O510" s="43"/>
      <c r="P510" s="214">
        <f>O510*H510</f>
        <v>0</v>
      </c>
      <c r="Q510" s="214">
        <v>1.95E-2</v>
      </c>
      <c r="R510" s="214">
        <f>Q510*H510</f>
        <v>0.71783399999999997</v>
      </c>
      <c r="S510" s="214">
        <v>0</v>
      </c>
      <c r="T510" s="215">
        <f>S510*H510</f>
        <v>0</v>
      </c>
      <c r="AR510" s="25" t="s">
        <v>237</v>
      </c>
      <c r="AT510" s="25" t="s">
        <v>253</v>
      </c>
      <c r="AU510" s="25" t="s">
        <v>80</v>
      </c>
      <c r="AY510" s="25" t="s">
        <v>168</v>
      </c>
      <c r="BE510" s="216">
        <f>IF(N510="základní",J510,0)</f>
        <v>0</v>
      </c>
      <c r="BF510" s="216">
        <f>IF(N510="snížená",J510,0)</f>
        <v>0</v>
      </c>
      <c r="BG510" s="216">
        <f>IF(N510="zákl. přenesená",J510,0)</f>
        <v>0</v>
      </c>
      <c r="BH510" s="216">
        <f>IF(N510="sníž. přenesená",J510,0)</f>
        <v>0</v>
      </c>
      <c r="BI510" s="216">
        <f>IF(N510="nulová",J510,0)</f>
        <v>0</v>
      </c>
      <c r="BJ510" s="25" t="s">
        <v>78</v>
      </c>
      <c r="BK510" s="216">
        <f>ROUND(I510*H510,2)</f>
        <v>0</v>
      </c>
      <c r="BL510" s="25" t="s">
        <v>175</v>
      </c>
      <c r="BM510" s="25" t="s">
        <v>588</v>
      </c>
    </row>
    <row r="511" spans="2:65" s="13" customFormat="1" ht="13.5">
      <c r="B511" s="229"/>
      <c r="C511" s="230"/>
      <c r="D511" s="242" t="s">
        <v>177</v>
      </c>
      <c r="E511" s="252" t="s">
        <v>21</v>
      </c>
      <c r="F511" s="253" t="s">
        <v>589</v>
      </c>
      <c r="G511" s="230"/>
      <c r="H511" s="254">
        <v>36.811999999999998</v>
      </c>
      <c r="I511" s="234"/>
      <c r="J511" s="230"/>
      <c r="K511" s="230"/>
      <c r="L511" s="235"/>
      <c r="M511" s="236"/>
      <c r="N511" s="237"/>
      <c r="O511" s="237"/>
      <c r="P511" s="237"/>
      <c r="Q511" s="237"/>
      <c r="R511" s="237"/>
      <c r="S511" s="237"/>
      <c r="T511" s="238"/>
      <c r="AT511" s="239" t="s">
        <v>177</v>
      </c>
      <c r="AU511" s="239" t="s">
        <v>80</v>
      </c>
      <c r="AV511" s="13" t="s">
        <v>80</v>
      </c>
      <c r="AW511" s="13" t="s">
        <v>35</v>
      </c>
      <c r="AX511" s="13" t="s">
        <v>78</v>
      </c>
      <c r="AY511" s="239" t="s">
        <v>168</v>
      </c>
    </row>
    <row r="512" spans="2:65" s="1" customFormat="1" ht="31.5" customHeight="1">
      <c r="B512" s="42"/>
      <c r="C512" s="205" t="s">
        <v>590</v>
      </c>
      <c r="D512" s="205" t="s">
        <v>170</v>
      </c>
      <c r="E512" s="206" t="s">
        <v>591</v>
      </c>
      <c r="F512" s="207" t="s">
        <v>592</v>
      </c>
      <c r="G512" s="208" t="s">
        <v>202</v>
      </c>
      <c r="H512" s="209">
        <v>1.8</v>
      </c>
      <c r="I512" s="210"/>
      <c r="J512" s="211">
        <f>ROUND(I512*H512,2)</f>
        <v>0</v>
      </c>
      <c r="K512" s="207" t="s">
        <v>174</v>
      </c>
      <c r="L512" s="62"/>
      <c r="M512" s="212" t="s">
        <v>21</v>
      </c>
      <c r="N512" s="213" t="s">
        <v>42</v>
      </c>
      <c r="O512" s="43"/>
      <c r="P512" s="214">
        <f>O512*H512</f>
        <v>0</v>
      </c>
      <c r="Q512" s="214">
        <v>3.31E-3</v>
      </c>
      <c r="R512" s="214">
        <f>Q512*H512</f>
        <v>5.9579999999999998E-3</v>
      </c>
      <c r="S512" s="214">
        <v>0</v>
      </c>
      <c r="T512" s="215">
        <f>S512*H512</f>
        <v>0</v>
      </c>
      <c r="AR512" s="25" t="s">
        <v>175</v>
      </c>
      <c r="AT512" s="25" t="s">
        <v>170</v>
      </c>
      <c r="AU512" s="25" t="s">
        <v>80</v>
      </c>
      <c r="AY512" s="25" t="s">
        <v>168</v>
      </c>
      <c r="BE512" s="216">
        <f>IF(N512="základní",J512,0)</f>
        <v>0</v>
      </c>
      <c r="BF512" s="216">
        <f>IF(N512="snížená",J512,0)</f>
        <v>0</v>
      </c>
      <c r="BG512" s="216">
        <f>IF(N512="zákl. přenesená",J512,0)</f>
        <v>0</v>
      </c>
      <c r="BH512" s="216">
        <f>IF(N512="sníž. přenesená",J512,0)</f>
        <v>0</v>
      </c>
      <c r="BI512" s="216">
        <f>IF(N512="nulová",J512,0)</f>
        <v>0</v>
      </c>
      <c r="BJ512" s="25" t="s">
        <v>78</v>
      </c>
      <c r="BK512" s="216">
        <f>ROUND(I512*H512,2)</f>
        <v>0</v>
      </c>
      <c r="BL512" s="25" t="s">
        <v>175</v>
      </c>
      <c r="BM512" s="25" t="s">
        <v>593</v>
      </c>
    </row>
    <row r="513" spans="2:65" s="12" customFormat="1" ht="13.5">
      <c r="B513" s="217"/>
      <c r="C513" s="218"/>
      <c r="D513" s="219" t="s">
        <v>177</v>
      </c>
      <c r="E513" s="220" t="s">
        <v>21</v>
      </c>
      <c r="F513" s="221" t="s">
        <v>420</v>
      </c>
      <c r="G513" s="218"/>
      <c r="H513" s="222" t="s">
        <v>21</v>
      </c>
      <c r="I513" s="223"/>
      <c r="J513" s="218"/>
      <c r="K513" s="218"/>
      <c r="L513" s="224"/>
      <c r="M513" s="225"/>
      <c r="N513" s="226"/>
      <c r="O513" s="226"/>
      <c r="P513" s="226"/>
      <c r="Q513" s="226"/>
      <c r="R513" s="226"/>
      <c r="S513" s="226"/>
      <c r="T513" s="227"/>
      <c r="AT513" s="228" t="s">
        <v>177</v>
      </c>
      <c r="AU513" s="228" t="s">
        <v>80</v>
      </c>
      <c r="AV513" s="12" t="s">
        <v>78</v>
      </c>
      <c r="AW513" s="12" t="s">
        <v>35</v>
      </c>
      <c r="AX513" s="12" t="s">
        <v>71</v>
      </c>
      <c r="AY513" s="228" t="s">
        <v>168</v>
      </c>
    </row>
    <row r="514" spans="2:65" s="13" customFormat="1" ht="13.5">
      <c r="B514" s="229"/>
      <c r="C514" s="230"/>
      <c r="D514" s="242" t="s">
        <v>177</v>
      </c>
      <c r="E514" s="252" t="s">
        <v>21</v>
      </c>
      <c r="F514" s="253" t="s">
        <v>594</v>
      </c>
      <c r="G514" s="230"/>
      <c r="H514" s="254">
        <v>1.8</v>
      </c>
      <c r="I514" s="234"/>
      <c r="J514" s="230"/>
      <c r="K514" s="230"/>
      <c r="L514" s="235"/>
      <c r="M514" s="236"/>
      <c r="N514" s="237"/>
      <c r="O514" s="237"/>
      <c r="P514" s="237"/>
      <c r="Q514" s="237"/>
      <c r="R514" s="237"/>
      <c r="S514" s="237"/>
      <c r="T514" s="238"/>
      <c r="AT514" s="239" t="s">
        <v>177</v>
      </c>
      <c r="AU514" s="239" t="s">
        <v>80</v>
      </c>
      <c r="AV514" s="13" t="s">
        <v>80</v>
      </c>
      <c r="AW514" s="13" t="s">
        <v>35</v>
      </c>
      <c r="AX514" s="13" t="s">
        <v>78</v>
      </c>
      <c r="AY514" s="239" t="s">
        <v>168</v>
      </c>
    </row>
    <row r="515" spans="2:65" s="1" customFormat="1" ht="22.5" customHeight="1">
      <c r="B515" s="42"/>
      <c r="C515" s="255" t="s">
        <v>595</v>
      </c>
      <c r="D515" s="255" t="s">
        <v>253</v>
      </c>
      <c r="E515" s="256" t="s">
        <v>596</v>
      </c>
      <c r="F515" s="257" t="s">
        <v>597</v>
      </c>
      <c r="G515" s="258" t="s">
        <v>173</v>
      </c>
      <c r="H515" s="259">
        <v>0.60599999999999998</v>
      </c>
      <c r="I515" s="260"/>
      <c r="J515" s="261">
        <f>ROUND(I515*H515,2)</f>
        <v>0</v>
      </c>
      <c r="K515" s="257" t="s">
        <v>21</v>
      </c>
      <c r="L515" s="262"/>
      <c r="M515" s="263" t="s">
        <v>21</v>
      </c>
      <c r="N515" s="264" t="s">
        <v>42</v>
      </c>
      <c r="O515" s="43"/>
      <c r="P515" s="214">
        <f>O515*H515</f>
        <v>0</v>
      </c>
      <c r="Q515" s="214">
        <v>6.0000000000000001E-3</v>
      </c>
      <c r="R515" s="214">
        <f>Q515*H515</f>
        <v>3.6359999999999999E-3</v>
      </c>
      <c r="S515" s="214">
        <v>0</v>
      </c>
      <c r="T515" s="215">
        <f>S515*H515</f>
        <v>0</v>
      </c>
      <c r="AR515" s="25" t="s">
        <v>237</v>
      </c>
      <c r="AT515" s="25" t="s">
        <v>253</v>
      </c>
      <c r="AU515" s="25" t="s">
        <v>80</v>
      </c>
      <c r="AY515" s="25" t="s">
        <v>168</v>
      </c>
      <c r="BE515" s="216">
        <f>IF(N515="základní",J515,0)</f>
        <v>0</v>
      </c>
      <c r="BF515" s="216">
        <f>IF(N515="snížená",J515,0)</f>
        <v>0</v>
      </c>
      <c r="BG515" s="216">
        <f>IF(N515="zákl. přenesená",J515,0)</f>
        <v>0</v>
      </c>
      <c r="BH515" s="216">
        <f>IF(N515="sníž. přenesená",J515,0)</f>
        <v>0</v>
      </c>
      <c r="BI515" s="216">
        <f>IF(N515="nulová",J515,0)</f>
        <v>0</v>
      </c>
      <c r="BJ515" s="25" t="s">
        <v>78</v>
      </c>
      <c r="BK515" s="216">
        <f>ROUND(I515*H515,2)</f>
        <v>0</v>
      </c>
      <c r="BL515" s="25" t="s">
        <v>175</v>
      </c>
      <c r="BM515" s="25" t="s">
        <v>598</v>
      </c>
    </row>
    <row r="516" spans="2:65" s="13" customFormat="1" ht="13.5">
      <c r="B516" s="229"/>
      <c r="C516" s="230"/>
      <c r="D516" s="242" t="s">
        <v>177</v>
      </c>
      <c r="E516" s="252" t="s">
        <v>21</v>
      </c>
      <c r="F516" s="253" t="s">
        <v>599</v>
      </c>
      <c r="G516" s="230"/>
      <c r="H516" s="254">
        <v>0.60599999999999998</v>
      </c>
      <c r="I516" s="234"/>
      <c r="J516" s="230"/>
      <c r="K516" s="230"/>
      <c r="L516" s="235"/>
      <c r="M516" s="236"/>
      <c r="N516" s="237"/>
      <c r="O516" s="237"/>
      <c r="P516" s="237"/>
      <c r="Q516" s="237"/>
      <c r="R516" s="237"/>
      <c r="S516" s="237"/>
      <c r="T516" s="238"/>
      <c r="AT516" s="239" t="s">
        <v>177</v>
      </c>
      <c r="AU516" s="239" t="s">
        <v>80</v>
      </c>
      <c r="AV516" s="13" t="s">
        <v>80</v>
      </c>
      <c r="AW516" s="13" t="s">
        <v>35</v>
      </c>
      <c r="AX516" s="13" t="s">
        <v>78</v>
      </c>
      <c r="AY516" s="239" t="s">
        <v>168</v>
      </c>
    </row>
    <row r="517" spans="2:65" s="1" customFormat="1" ht="22.5" customHeight="1">
      <c r="B517" s="42"/>
      <c r="C517" s="205" t="s">
        <v>600</v>
      </c>
      <c r="D517" s="205" t="s">
        <v>170</v>
      </c>
      <c r="E517" s="206" t="s">
        <v>601</v>
      </c>
      <c r="F517" s="207" t="s">
        <v>602</v>
      </c>
      <c r="G517" s="208" t="s">
        <v>202</v>
      </c>
      <c r="H517" s="209">
        <v>311.43</v>
      </c>
      <c r="I517" s="210"/>
      <c r="J517" s="211">
        <f>ROUND(I517*H517,2)</f>
        <v>0</v>
      </c>
      <c r="K517" s="207" t="s">
        <v>174</v>
      </c>
      <c r="L517" s="62"/>
      <c r="M517" s="212" t="s">
        <v>21</v>
      </c>
      <c r="N517" s="213" t="s">
        <v>42</v>
      </c>
      <c r="O517" s="43"/>
      <c r="P517" s="214">
        <f>O517*H517</f>
        <v>0</v>
      </c>
      <c r="Q517" s="214">
        <v>6.0000000000000002E-5</v>
      </c>
      <c r="R517" s="214">
        <f>Q517*H517</f>
        <v>1.8685800000000002E-2</v>
      </c>
      <c r="S517" s="214">
        <v>0</v>
      </c>
      <c r="T517" s="215">
        <f>S517*H517</f>
        <v>0</v>
      </c>
      <c r="AR517" s="25" t="s">
        <v>175</v>
      </c>
      <c r="AT517" s="25" t="s">
        <v>170</v>
      </c>
      <c r="AU517" s="25" t="s">
        <v>80</v>
      </c>
      <c r="AY517" s="25" t="s">
        <v>168</v>
      </c>
      <c r="BE517" s="216">
        <f>IF(N517="základní",J517,0)</f>
        <v>0</v>
      </c>
      <c r="BF517" s="216">
        <f>IF(N517="snížená",J517,0)</f>
        <v>0</v>
      </c>
      <c r="BG517" s="216">
        <f>IF(N517="zákl. přenesená",J517,0)</f>
        <v>0</v>
      </c>
      <c r="BH517" s="216">
        <f>IF(N517="sníž. přenesená",J517,0)</f>
        <v>0</v>
      </c>
      <c r="BI517" s="216">
        <f>IF(N517="nulová",J517,0)</f>
        <v>0</v>
      </c>
      <c r="BJ517" s="25" t="s">
        <v>78</v>
      </c>
      <c r="BK517" s="216">
        <f>ROUND(I517*H517,2)</f>
        <v>0</v>
      </c>
      <c r="BL517" s="25" t="s">
        <v>175</v>
      </c>
      <c r="BM517" s="25" t="s">
        <v>603</v>
      </c>
    </row>
    <row r="518" spans="2:65" s="12" customFormat="1" ht="13.5">
      <c r="B518" s="217"/>
      <c r="C518" s="218"/>
      <c r="D518" s="219" t="s">
        <v>177</v>
      </c>
      <c r="E518" s="220" t="s">
        <v>21</v>
      </c>
      <c r="F518" s="221" t="s">
        <v>604</v>
      </c>
      <c r="G518" s="218"/>
      <c r="H518" s="222" t="s">
        <v>21</v>
      </c>
      <c r="I518" s="223"/>
      <c r="J518" s="218"/>
      <c r="K518" s="218"/>
      <c r="L518" s="224"/>
      <c r="M518" s="225"/>
      <c r="N518" s="226"/>
      <c r="O518" s="226"/>
      <c r="P518" s="226"/>
      <c r="Q518" s="226"/>
      <c r="R518" s="226"/>
      <c r="S518" s="226"/>
      <c r="T518" s="227"/>
      <c r="AT518" s="228" t="s">
        <v>177</v>
      </c>
      <c r="AU518" s="228" t="s">
        <v>80</v>
      </c>
      <c r="AV518" s="12" t="s">
        <v>78</v>
      </c>
      <c r="AW518" s="12" t="s">
        <v>35</v>
      </c>
      <c r="AX518" s="12" t="s">
        <v>71</v>
      </c>
      <c r="AY518" s="228" t="s">
        <v>168</v>
      </c>
    </row>
    <row r="519" spans="2:65" s="13" customFormat="1" ht="13.5">
      <c r="B519" s="229"/>
      <c r="C519" s="230"/>
      <c r="D519" s="219" t="s">
        <v>177</v>
      </c>
      <c r="E519" s="231" t="s">
        <v>21</v>
      </c>
      <c r="F519" s="232" t="s">
        <v>605</v>
      </c>
      <c r="G519" s="230"/>
      <c r="H519" s="233">
        <v>84.2</v>
      </c>
      <c r="I519" s="234"/>
      <c r="J519" s="230"/>
      <c r="K519" s="230"/>
      <c r="L519" s="235"/>
      <c r="M519" s="236"/>
      <c r="N519" s="237"/>
      <c r="O519" s="237"/>
      <c r="P519" s="237"/>
      <c r="Q519" s="237"/>
      <c r="R519" s="237"/>
      <c r="S519" s="237"/>
      <c r="T519" s="238"/>
      <c r="AT519" s="239" t="s">
        <v>177</v>
      </c>
      <c r="AU519" s="239" t="s">
        <v>80</v>
      </c>
      <c r="AV519" s="13" t="s">
        <v>80</v>
      </c>
      <c r="AW519" s="13" t="s">
        <v>35</v>
      </c>
      <c r="AX519" s="13" t="s">
        <v>71</v>
      </c>
      <c r="AY519" s="239" t="s">
        <v>168</v>
      </c>
    </row>
    <row r="520" spans="2:65" s="13" customFormat="1" ht="13.5">
      <c r="B520" s="229"/>
      <c r="C520" s="230"/>
      <c r="D520" s="219" t="s">
        <v>177</v>
      </c>
      <c r="E520" s="231" t="s">
        <v>21</v>
      </c>
      <c r="F520" s="232" t="s">
        <v>606</v>
      </c>
      <c r="G520" s="230"/>
      <c r="H520" s="233">
        <v>46.2</v>
      </c>
      <c r="I520" s="234"/>
      <c r="J520" s="230"/>
      <c r="K520" s="230"/>
      <c r="L520" s="235"/>
      <c r="M520" s="236"/>
      <c r="N520" s="237"/>
      <c r="O520" s="237"/>
      <c r="P520" s="237"/>
      <c r="Q520" s="237"/>
      <c r="R520" s="237"/>
      <c r="S520" s="237"/>
      <c r="T520" s="238"/>
      <c r="AT520" s="239" t="s">
        <v>177</v>
      </c>
      <c r="AU520" s="239" t="s">
        <v>80</v>
      </c>
      <c r="AV520" s="13" t="s">
        <v>80</v>
      </c>
      <c r="AW520" s="13" t="s">
        <v>35</v>
      </c>
      <c r="AX520" s="13" t="s">
        <v>71</v>
      </c>
      <c r="AY520" s="239" t="s">
        <v>168</v>
      </c>
    </row>
    <row r="521" spans="2:65" s="13" customFormat="1" ht="13.5">
      <c r="B521" s="229"/>
      <c r="C521" s="230"/>
      <c r="D521" s="219" t="s">
        <v>177</v>
      </c>
      <c r="E521" s="231" t="s">
        <v>21</v>
      </c>
      <c r="F521" s="232" t="s">
        <v>607</v>
      </c>
      <c r="G521" s="230"/>
      <c r="H521" s="233">
        <v>37.85</v>
      </c>
      <c r="I521" s="234"/>
      <c r="J521" s="230"/>
      <c r="K521" s="230"/>
      <c r="L521" s="235"/>
      <c r="M521" s="236"/>
      <c r="N521" s="237"/>
      <c r="O521" s="237"/>
      <c r="P521" s="237"/>
      <c r="Q521" s="237"/>
      <c r="R521" s="237"/>
      <c r="S521" s="237"/>
      <c r="T521" s="238"/>
      <c r="AT521" s="239" t="s">
        <v>177</v>
      </c>
      <c r="AU521" s="239" t="s">
        <v>80</v>
      </c>
      <c r="AV521" s="13" t="s">
        <v>80</v>
      </c>
      <c r="AW521" s="13" t="s">
        <v>35</v>
      </c>
      <c r="AX521" s="13" t="s">
        <v>71</v>
      </c>
      <c r="AY521" s="239" t="s">
        <v>168</v>
      </c>
    </row>
    <row r="522" spans="2:65" s="13" customFormat="1" ht="13.5">
      <c r="B522" s="229"/>
      <c r="C522" s="230"/>
      <c r="D522" s="219" t="s">
        <v>177</v>
      </c>
      <c r="E522" s="231" t="s">
        <v>21</v>
      </c>
      <c r="F522" s="232" t="s">
        <v>608</v>
      </c>
      <c r="G522" s="230"/>
      <c r="H522" s="233">
        <v>70.349999999999994</v>
      </c>
      <c r="I522" s="234"/>
      <c r="J522" s="230"/>
      <c r="K522" s="230"/>
      <c r="L522" s="235"/>
      <c r="M522" s="236"/>
      <c r="N522" s="237"/>
      <c r="O522" s="237"/>
      <c r="P522" s="237"/>
      <c r="Q522" s="237"/>
      <c r="R522" s="237"/>
      <c r="S522" s="237"/>
      <c r="T522" s="238"/>
      <c r="AT522" s="239" t="s">
        <v>177</v>
      </c>
      <c r="AU522" s="239" t="s">
        <v>80</v>
      </c>
      <c r="AV522" s="13" t="s">
        <v>80</v>
      </c>
      <c r="AW522" s="13" t="s">
        <v>35</v>
      </c>
      <c r="AX522" s="13" t="s">
        <v>71</v>
      </c>
      <c r="AY522" s="239" t="s">
        <v>168</v>
      </c>
    </row>
    <row r="523" spans="2:65" s="13" customFormat="1" ht="13.5">
      <c r="B523" s="229"/>
      <c r="C523" s="230"/>
      <c r="D523" s="219" t="s">
        <v>177</v>
      </c>
      <c r="E523" s="231" t="s">
        <v>21</v>
      </c>
      <c r="F523" s="232" t="s">
        <v>609</v>
      </c>
      <c r="G523" s="230"/>
      <c r="H523" s="233">
        <v>41.7</v>
      </c>
      <c r="I523" s="234"/>
      <c r="J523" s="230"/>
      <c r="K523" s="230"/>
      <c r="L523" s="235"/>
      <c r="M523" s="236"/>
      <c r="N523" s="237"/>
      <c r="O523" s="237"/>
      <c r="P523" s="237"/>
      <c r="Q523" s="237"/>
      <c r="R523" s="237"/>
      <c r="S523" s="237"/>
      <c r="T523" s="238"/>
      <c r="AT523" s="239" t="s">
        <v>177</v>
      </c>
      <c r="AU523" s="239" t="s">
        <v>80</v>
      </c>
      <c r="AV523" s="13" t="s">
        <v>80</v>
      </c>
      <c r="AW523" s="13" t="s">
        <v>35</v>
      </c>
      <c r="AX523" s="13" t="s">
        <v>71</v>
      </c>
      <c r="AY523" s="239" t="s">
        <v>168</v>
      </c>
    </row>
    <row r="524" spans="2:65" s="15" customFormat="1" ht="13.5">
      <c r="B524" s="268"/>
      <c r="C524" s="269"/>
      <c r="D524" s="219" t="s">
        <v>177</v>
      </c>
      <c r="E524" s="270" t="s">
        <v>21</v>
      </c>
      <c r="F524" s="271" t="s">
        <v>428</v>
      </c>
      <c r="G524" s="269"/>
      <c r="H524" s="272">
        <v>280.3</v>
      </c>
      <c r="I524" s="273"/>
      <c r="J524" s="269"/>
      <c r="K524" s="269"/>
      <c r="L524" s="274"/>
      <c r="M524" s="275"/>
      <c r="N524" s="276"/>
      <c r="O524" s="276"/>
      <c r="P524" s="276"/>
      <c r="Q524" s="276"/>
      <c r="R524" s="276"/>
      <c r="S524" s="276"/>
      <c r="T524" s="277"/>
      <c r="AT524" s="278" t="s">
        <v>177</v>
      </c>
      <c r="AU524" s="278" t="s">
        <v>80</v>
      </c>
      <c r="AV524" s="15" t="s">
        <v>190</v>
      </c>
      <c r="AW524" s="15" t="s">
        <v>35</v>
      </c>
      <c r="AX524" s="15" t="s">
        <v>71</v>
      </c>
      <c r="AY524" s="278" t="s">
        <v>168</v>
      </c>
    </row>
    <row r="525" spans="2:65" s="12" customFormat="1" ht="13.5">
      <c r="B525" s="217"/>
      <c r="C525" s="218"/>
      <c r="D525" s="219" t="s">
        <v>177</v>
      </c>
      <c r="E525" s="220" t="s">
        <v>21</v>
      </c>
      <c r="F525" s="221" t="s">
        <v>610</v>
      </c>
      <c r="G525" s="218"/>
      <c r="H525" s="222" t="s">
        <v>21</v>
      </c>
      <c r="I525" s="223"/>
      <c r="J525" s="218"/>
      <c r="K525" s="218"/>
      <c r="L525" s="224"/>
      <c r="M525" s="225"/>
      <c r="N525" s="226"/>
      <c r="O525" s="226"/>
      <c r="P525" s="226"/>
      <c r="Q525" s="226"/>
      <c r="R525" s="226"/>
      <c r="S525" s="226"/>
      <c r="T525" s="227"/>
      <c r="AT525" s="228" t="s">
        <v>177</v>
      </c>
      <c r="AU525" s="228" t="s">
        <v>80</v>
      </c>
      <c r="AV525" s="12" t="s">
        <v>78</v>
      </c>
      <c r="AW525" s="12" t="s">
        <v>35</v>
      </c>
      <c r="AX525" s="12" t="s">
        <v>71</v>
      </c>
      <c r="AY525" s="228" t="s">
        <v>168</v>
      </c>
    </row>
    <row r="526" spans="2:65" s="13" customFormat="1" ht="13.5">
      <c r="B526" s="229"/>
      <c r="C526" s="230"/>
      <c r="D526" s="219" t="s">
        <v>177</v>
      </c>
      <c r="E526" s="231" t="s">
        <v>21</v>
      </c>
      <c r="F526" s="232" t="s">
        <v>611</v>
      </c>
      <c r="G526" s="230"/>
      <c r="H526" s="233">
        <v>6.3</v>
      </c>
      <c r="I526" s="234"/>
      <c r="J526" s="230"/>
      <c r="K526" s="230"/>
      <c r="L526" s="235"/>
      <c r="M526" s="236"/>
      <c r="N526" s="237"/>
      <c r="O526" s="237"/>
      <c r="P526" s="237"/>
      <c r="Q526" s="237"/>
      <c r="R526" s="237"/>
      <c r="S526" s="237"/>
      <c r="T526" s="238"/>
      <c r="AT526" s="239" t="s">
        <v>177</v>
      </c>
      <c r="AU526" s="239" t="s">
        <v>80</v>
      </c>
      <c r="AV526" s="13" t="s">
        <v>80</v>
      </c>
      <c r="AW526" s="13" t="s">
        <v>35</v>
      </c>
      <c r="AX526" s="13" t="s">
        <v>71</v>
      </c>
      <c r="AY526" s="239" t="s">
        <v>168</v>
      </c>
    </row>
    <row r="527" spans="2:65" s="13" customFormat="1" ht="13.5">
      <c r="B527" s="229"/>
      <c r="C527" s="230"/>
      <c r="D527" s="219" t="s">
        <v>177</v>
      </c>
      <c r="E527" s="231" t="s">
        <v>21</v>
      </c>
      <c r="F527" s="232" t="s">
        <v>612</v>
      </c>
      <c r="G527" s="230"/>
      <c r="H527" s="233">
        <v>18.55</v>
      </c>
      <c r="I527" s="234"/>
      <c r="J527" s="230"/>
      <c r="K527" s="230"/>
      <c r="L527" s="235"/>
      <c r="M527" s="236"/>
      <c r="N527" s="237"/>
      <c r="O527" s="237"/>
      <c r="P527" s="237"/>
      <c r="Q527" s="237"/>
      <c r="R527" s="237"/>
      <c r="S527" s="237"/>
      <c r="T527" s="238"/>
      <c r="AT527" s="239" t="s">
        <v>177</v>
      </c>
      <c r="AU527" s="239" t="s">
        <v>80</v>
      </c>
      <c r="AV527" s="13" t="s">
        <v>80</v>
      </c>
      <c r="AW527" s="13" t="s">
        <v>35</v>
      </c>
      <c r="AX527" s="13" t="s">
        <v>71</v>
      </c>
      <c r="AY527" s="239" t="s">
        <v>168</v>
      </c>
    </row>
    <row r="528" spans="2:65" s="15" customFormat="1" ht="13.5">
      <c r="B528" s="268"/>
      <c r="C528" s="269"/>
      <c r="D528" s="219" t="s">
        <v>177</v>
      </c>
      <c r="E528" s="270" t="s">
        <v>21</v>
      </c>
      <c r="F528" s="271" t="s">
        <v>428</v>
      </c>
      <c r="G528" s="269"/>
      <c r="H528" s="272">
        <v>24.85</v>
      </c>
      <c r="I528" s="273"/>
      <c r="J528" s="269"/>
      <c r="K528" s="269"/>
      <c r="L528" s="274"/>
      <c r="M528" s="275"/>
      <c r="N528" s="276"/>
      <c r="O528" s="276"/>
      <c r="P528" s="276"/>
      <c r="Q528" s="276"/>
      <c r="R528" s="276"/>
      <c r="S528" s="276"/>
      <c r="T528" s="277"/>
      <c r="AT528" s="278" t="s">
        <v>177</v>
      </c>
      <c r="AU528" s="278" t="s">
        <v>80</v>
      </c>
      <c r="AV528" s="15" t="s">
        <v>190</v>
      </c>
      <c r="AW528" s="15" t="s">
        <v>35</v>
      </c>
      <c r="AX528" s="15" t="s">
        <v>71</v>
      </c>
      <c r="AY528" s="278" t="s">
        <v>168</v>
      </c>
    </row>
    <row r="529" spans="2:65" s="12" customFormat="1" ht="13.5">
      <c r="B529" s="217"/>
      <c r="C529" s="218"/>
      <c r="D529" s="219" t="s">
        <v>177</v>
      </c>
      <c r="E529" s="220" t="s">
        <v>21</v>
      </c>
      <c r="F529" s="221" t="s">
        <v>613</v>
      </c>
      <c r="G529" s="218"/>
      <c r="H529" s="222" t="s">
        <v>21</v>
      </c>
      <c r="I529" s="223"/>
      <c r="J529" s="218"/>
      <c r="K529" s="218"/>
      <c r="L529" s="224"/>
      <c r="M529" s="225"/>
      <c r="N529" s="226"/>
      <c r="O529" s="226"/>
      <c r="P529" s="226"/>
      <c r="Q529" s="226"/>
      <c r="R529" s="226"/>
      <c r="S529" s="226"/>
      <c r="T529" s="227"/>
      <c r="AT529" s="228" t="s">
        <v>177</v>
      </c>
      <c r="AU529" s="228" t="s">
        <v>80</v>
      </c>
      <c r="AV529" s="12" t="s">
        <v>78</v>
      </c>
      <c r="AW529" s="12" t="s">
        <v>35</v>
      </c>
      <c r="AX529" s="12" t="s">
        <v>71</v>
      </c>
      <c r="AY529" s="228" t="s">
        <v>168</v>
      </c>
    </row>
    <row r="530" spans="2:65" s="13" customFormat="1" ht="13.5">
      <c r="B530" s="229"/>
      <c r="C530" s="230"/>
      <c r="D530" s="219" t="s">
        <v>177</v>
      </c>
      <c r="E530" s="231" t="s">
        <v>21</v>
      </c>
      <c r="F530" s="232" t="s">
        <v>614</v>
      </c>
      <c r="G530" s="230"/>
      <c r="H530" s="233">
        <v>5.28</v>
      </c>
      <c r="I530" s="234"/>
      <c r="J530" s="230"/>
      <c r="K530" s="230"/>
      <c r="L530" s="235"/>
      <c r="M530" s="236"/>
      <c r="N530" s="237"/>
      <c r="O530" s="237"/>
      <c r="P530" s="237"/>
      <c r="Q530" s="237"/>
      <c r="R530" s="237"/>
      <c r="S530" s="237"/>
      <c r="T530" s="238"/>
      <c r="AT530" s="239" t="s">
        <v>177</v>
      </c>
      <c r="AU530" s="239" t="s">
        <v>80</v>
      </c>
      <c r="AV530" s="13" t="s">
        <v>80</v>
      </c>
      <c r="AW530" s="13" t="s">
        <v>35</v>
      </c>
      <c r="AX530" s="13" t="s">
        <v>71</v>
      </c>
      <c r="AY530" s="239" t="s">
        <v>168</v>
      </c>
    </row>
    <row r="531" spans="2:65" s="12" customFormat="1" ht="13.5">
      <c r="B531" s="217"/>
      <c r="C531" s="218"/>
      <c r="D531" s="219" t="s">
        <v>177</v>
      </c>
      <c r="E531" s="220" t="s">
        <v>21</v>
      </c>
      <c r="F531" s="221" t="s">
        <v>615</v>
      </c>
      <c r="G531" s="218"/>
      <c r="H531" s="222" t="s">
        <v>21</v>
      </c>
      <c r="I531" s="223"/>
      <c r="J531" s="218"/>
      <c r="K531" s="218"/>
      <c r="L531" s="224"/>
      <c r="M531" s="225"/>
      <c r="N531" s="226"/>
      <c r="O531" s="226"/>
      <c r="P531" s="226"/>
      <c r="Q531" s="226"/>
      <c r="R531" s="226"/>
      <c r="S531" s="226"/>
      <c r="T531" s="227"/>
      <c r="AT531" s="228" t="s">
        <v>177</v>
      </c>
      <c r="AU531" s="228" t="s">
        <v>80</v>
      </c>
      <c r="AV531" s="12" t="s">
        <v>78</v>
      </c>
      <c r="AW531" s="12" t="s">
        <v>35</v>
      </c>
      <c r="AX531" s="12" t="s">
        <v>71</v>
      </c>
      <c r="AY531" s="228" t="s">
        <v>168</v>
      </c>
    </row>
    <row r="532" spans="2:65" s="13" customFormat="1" ht="13.5">
      <c r="B532" s="229"/>
      <c r="C532" s="230"/>
      <c r="D532" s="219" t="s">
        <v>177</v>
      </c>
      <c r="E532" s="231" t="s">
        <v>21</v>
      </c>
      <c r="F532" s="232" t="s">
        <v>616</v>
      </c>
      <c r="G532" s="230"/>
      <c r="H532" s="233">
        <v>1</v>
      </c>
      <c r="I532" s="234"/>
      <c r="J532" s="230"/>
      <c r="K532" s="230"/>
      <c r="L532" s="235"/>
      <c r="M532" s="236"/>
      <c r="N532" s="237"/>
      <c r="O532" s="237"/>
      <c r="P532" s="237"/>
      <c r="Q532" s="237"/>
      <c r="R532" s="237"/>
      <c r="S532" s="237"/>
      <c r="T532" s="238"/>
      <c r="AT532" s="239" t="s">
        <v>177</v>
      </c>
      <c r="AU532" s="239" t="s">
        <v>80</v>
      </c>
      <c r="AV532" s="13" t="s">
        <v>80</v>
      </c>
      <c r="AW532" s="13" t="s">
        <v>35</v>
      </c>
      <c r="AX532" s="13" t="s">
        <v>71</v>
      </c>
      <c r="AY532" s="239" t="s">
        <v>168</v>
      </c>
    </row>
    <row r="533" spans="2:65" s="14" customFormat="1" ht="13.5">
      <c r="B533" s="240"/>
      <c r="C533" s="241"/>
      <c r="D533" s="242" t="s">
        <v>177</v>
      </c>
      <c r="E533" s="243" t="s">
        <v>21</v>
      </c>
      <c r="F533" s="244" t="s">
        <v>184</v>
      </c>
      <c r="G533" s="241"/>
      <c r="H533" s="245">
        <v>311.43</v>
      </c>
      <c r="I533" s="246"/>
      <c r="J533" s="241"/>
      <c r="K533" s="241"/>
      <c r="L533" s="247"/>
      <c r="M533" s="248"/>
      <c r="N533" s="249"/>
      <c r="O533" s="249"/>
      <c r="P533" s="249"/>
      <c r="Q533" s="249"/>
      <c r="R533" s="249"/>
      <c r="S533" s="249"/>
      <c r="T533" s="250"/>
      <c r="AT533" s="251" t="s">
        <v>177</v>
      </c>
      <c r="AU533" s="251" t="s">
        <v>80</v>
      </c>
      <c r="AV533" s="14" t="s">
        <v>175</v>
      </c>
      <c r="AW533" s="14" t="s">
        <v>35</v>
      </c>
      <c r="AX533" s="14" t="s">
        <v>78</v>
      </c>
      <c r="AY533" s="251" t="s">
        <v>168</v>
      </c>
    </row>
    <row r="534" spans="2:65" s="1" customFormat="1" ht="22.5" customHeight="1">
      <c r="B534" s="42"/>
      <c r="C534" s="255" t="s">
        <v>617</v>
      </c>
      <c r="D534" s="255" t="s">
        <v>253</v>
      </c>
      <c r="E534" s="256" t="s">
        <v>618</v>
      </c>
      <c r="F534" s="257" t="s">
        <v>619</v>
      </c>
      <c r="G534" s="258" t="s">
        <v>202</v>
      </c>
      <c r="H534" s="259">
        <v>294.315</v>
      </c>
      <c r="I534" s="260"/>
      <c r="J534" s="261">
        <f>ROUND(I534*H534,2)</f>
        <v>0</v>
      </c>
      <c r="K534" s="257" t="s">
        <v>174</v>
      </c>
      <c r="L534" s="262"/>
      <c r="M534" s="263" t="s">
        <v>21</v>
      </c>
      <c r="N534" s="264" t="s">
        <v>42</v>
      </c>
      <c r="O534" s="43"/>
      <c r="P534" s="214">
        <f>O534*H534</f>
        <v>0</v>
      </c>
      <c r="Q534" s="214">
        <v>6.8000000000000005E-4</v>
      </c>
      <c r="R534" s="214">
        <f>Q534*H534</f>
        <v>0.20013420000000001</v>
      </c>
      <c r="S534" s="214">
        <v>0</v>
      </c>
      <c r="T534" s="215">
        <f>S534*H534</f>
        <v>0</v>
      </c>
      <c r="AR534" s="25" t="s">
        <v>237</v>
      </c>
      <c r="AT534" s="25" t="s">
        <v>253</v>
      </c>
      <c r="AU534" s="25" t="s">
        <v>80</v>
      </c>
      <c r="AY534" s="25" t="s">
        <v>168</v>
      </c>
      <c r="BE534" s="216">
        <f>IF(N534="základní",J534,0)</f>
        <v>0</v>
      </c>
      <c r="BF534" s="216">
        <f>IF(N534="snížená",J534,0)</f>
        <v>0</v>
      </c>
      <c r="BG534" s="216">
        <f>IF(N534="zákl. přenesená",J534,0)</f>
        <v>0</v>
      </c>
      <c r="BH534" s="216">
        <f>IF(N534="sníž. přenesená",J534,0)</f>
        <v>0</v>
      </c>
      <c r="BI534" s="216">
        <f>IF(N534="nulová",J534,0)</f>
        <v>0</v>
      </c>
      <c r="BJ534" s="25" t="s">
        <v>78</v>
      </c>
      <c r="BK534" s="216">
        <f>ROUND(I534*H534,2)</f>
        <v>0</v>
      </c>
      <c r="BL534" s="25" t="s">
        <v>175</v>
      </c>
      <c r="BM534" s="25" t="s">
        <v>620</v>
      </c>
    </row>
    <row r="535" spans="2:65" s="13" customFormat="1" ht="13.5">
      <c r="B535" s="229"/>
      <c r="C535" s="230"/>
      <c r="D535" s="242" t="s">
        <v>177</v>
      </c>
      <c r="E535" s="230"/>
      <c r="F535" s="253" t="s">
        <v>621</v>
      </c>
      <c r="G535" s="230"/>
      <c r="H535" s="254">
        <v>294.315</v>
      </c>
      <c r="I535" s="234"/>
      <c r="J535" s="230"/>
      <c r="K535" s="230"/>
      <c r="L535" s="235"/>
      <c r="M535" s="236"/>
      <c r="N535" s="237"/>
      <c r="O535" s="237"/>
      <c r="P535" s="237"/>
      <c r="Q535" s="237"/>
      <c r="R535" s="237"/>
      <c r="S535" s="237"/>
      <c r="T535" s="238"/>
      <c r="AT535" s="239" t="s">
        <v>177</v>
      </c>
      <c r="AU535" s="239" t="s">
        <v>80</v>
      </c>
      <c r="AV535" s="13" t="s">
        <v>80</v>
      </c>
      <c r="AW535" s="13" t="s">
        <v>6</v>
      </c>
      <c r="AX535" s="13" t="s">
        <v>78</v>
      </c>
      <c r="AY535" s="239" t="s">
        <v>168</v>
      </c>
    </row>
    <row r="536" spans="2:65" s="1" customFormat="1" ht="22.5" customHeight="1">
      <c r="B536" s="42"/>
      <c r="C536" s="255" t="s">
        <v>622</v>
      </c>
      <c r="D536" s="255" t="s">
        <v>253</v>
      </c>
      <c r="E536" s="256" t="s">
        <v>623</v>
      </c>
      <c r="F536" s="257" t="s">
        <v>624</v>
      </c>
      <c r="G536" s="258" t="s">
        <v>202</v>
      </c>
      <c r="H536" s="259">
        <v>26.093</v>
      </c>
      <c r="I536" s="260"/>
      <c r="J536" s="261">
        <f>ROUND(I536*H536,2)</f>
        <v>0</v>
      </c>
      <c r="K536" s="257" t="s">
        <v>21</v>
      </c>
      <c r="L536" s="262"/>
      <c r="M536" s="263" t="s">
        <v>21</v>
      </c>
      <c r="N536" s="264" t="s">
        <v>42</v>
      </c>
      <c r="O536" s="43"/>
      <c r="P536" s="214">
        <f>O536*H536</f>
        <v>0</v>
      </c>
      <c r="Q536" s="214">
        <v>5.5999999999999995E-4</v>
      </c>
      <c r="R536" s="214">
        <f>Q536*H536</f>
        <v>1.461208E-2</v>
      </c>
      <c r="S536" s="214">
        <v>0</v>
      </c>
      <c r="T536" s="215">
        <f>S536*H536</f>
        <v>0</v>
      </c>
      <c r="AR536" s="25" t="s">
        <v>237</v>
      </c>
      <c r="AT536" s="25" t="s">
        <v>253</v>
      </c>
      <c r="AU536" s="25" t="s">
        <v>80</v>
      </c>
      <c r="AY536" s="25" t="s">
        <v>168</v>
      </c>
      <c r="BE536" s="216">
        <f>IF(N536="základní",J536,0)</f>
        <v>0</v>
      </c>
      <c r="BF536" s="216">
        <f>IF(N536="snížená",J536,0)</f>
        <v>0</v>
      </c>
      <c r="BG536" s="216">
        <f>IF(N536="zákl. přenesená",J536,0)</f>
        <v>0</v>
      </c>
      <c r="BH536" s="216">
        <f>IF(N536="sníž. přenesená",J536,0)</f>
        <v>0</v>
      </c>
      <c r="BI536" s="216">
        <f>IF(N536="nulová",J536,0)</f>
        <v>0</v>
      </c>
      <c r="BJ536" s="25" t="s">
        <v>78</v>
      </c>
      <c r="BK536" s="216">
        <f>ROUND(I536*H536,2)</f>
        <v>0</v>
      </c>
      <c r="BL536" s="25" t="s">
        <v>175</v>
      </c>
      <c r="BM536" s="25" t="s">
        <v>625</v>
      </c>
    </row>
    <row r="537" spans="2:65" s="13" customFormat="1" ht="13.5">
      <c r="B537" s="229"/>
      <c r="C537" s="230"/>
      <c r="D537" s="242" t="s">
        <v>177</v>
      </c>
      <c r="E537" s="230"/>
      <c r="F537" s="253" t="s">
        <v>626</v>
      </c>
      <c r="G537" s="230"/>
      <c r="H537" s="254">
        <v>26.093</v>
      </c>
      <c r="I537" s="234"/>
      <c r="J537" s="230"/>
      <c r="K537" s="230"/>
      <c r="L537" s="235"/>
      <c r="M537" s="236"/>
      <c r="N537" s="237"/>
      <c r="O537" s="237"/>
      <c r="P537" s="237"/>
      <c r="Q537" s="237"/>
      <c r="R537" s="237"/>
      <c r="S537" s="237"/>
      <c r="T537" s="238"/>
      <c r="AT537" s="239" t="s">
        <v>177</v>
      </c>
      <c r="AU537" s="239" t="s">
        <v>80</v>
      </c>
      <c r="AV537" s="13" t="s">
        <v>80</v>
      </c>
      <c r="AW537" s="13" t="s">
        <v>6</v>
      </c>
      <c r="AX537" s="13" t="s">
        <v>78</v>
      </c>
      <c r="AY537" s="239" t="s">
        <v>168</v>
      </c>
    </row>
    <row r="538" spans="2:65" s="1" customFormat="1" ht="22.5" customHeight="1">
      <c r="B538" s="42"/>
      <c r="C538" s="255" t="s">
        <v>627</v>
      </c>
      <c r="D538" s="255" t="s">
        <v>253</v>
      </c>
      <c r="E538" s="256" t="s">
        <v>628</v>
      </c>
      <c r="F538" s="257" t="s">
        <v>629</v>
      </c>
      <c r="G538" s="258" t="s">
        <v>202</v>
      </c>
      <c r="H538" s="259">
        <v>5.5439999999999996</v>
      </c>
      <c r="I538" s="260"/>
      <c r="J538" s="261">
        <f>ROUND(I538*H538,2)</f>
        <v>0</v>
      </c>
      <c r="K538" s="257" t="s">
        <v>174</v>
      </c>
      <c r="L538" s="262"/>
      <c r="M538" s="263" t="s">
        <v>21</v>
      </c>
      <c r="N538" s="264" t="s">
        <v>42</v>
      </c>
      <c r="O538" s="43"/>
      <c r="P538" s="214">
        <f>O538*H538</f>
        <v>0</v>
      </c>
      <c r="Q538" s="214">
        <v>5.1999999999999995E-4</v>
      </c>
      <c r="R538" s="214">
        <f>Q538*H538</f>
        <v>2.8828799999999996E-3</v>
      </c>
      <c r="S538" s="214">
        <v>0</v>
      </c>
      <c r="T538" s="215">
        <f>S538*H538</f>
        <v>0</v>
      </c>
      <c r="AR538" s="25" t="s">
        <v>237</v>
      </c>
      <c r="AT538" s="25" t="s">
        <v>253</v>
      </c>
      <c r="AU538" s="25" t="s">
        <v>80</v>
      </c>
      <c r="AY538" s="25" t="s">
        <v>168</v>
      </c>
      <c r="BE538" s="216">
        <f>IF(N538="základní",J538,0)</f>
        <v>0</v>
      </c>
      <c r="BF538" s="216">
        <f>IF(N538="snížená",J538,0)</f>
        <v>0</v>
      </c>
      <c r="BG538" s="216">
        <f>IF(N538="zákl. přenesená",J538,0)</f>
        <v>0</v>
      </c>
      <c r="BH538" s="216">
        <f>IF(N538="sníž. přenesená",J538,0)</f>
        <v>0</v>
      </c>
      <c r="BI538" s="216">
        <f>IF(N538="nulová",J538,0)</f>
        <v>0</v>
      </c>
      <c r="BJ538" s="25" t="s">
        <v>78</v>
      </c>
      <c r="BK538" s="216">
        <f>ROUND(I538*H538,2)</f>
        <v>0</v>
      </c>
      <c r="BL538" s="25" t="s">
        <v>175</v>
      </c>
      <c r="BM538" s="25" t="s">
        <v>630</v>
      </c>
    </row>
    <row r="539" spans="2:65" s="13" customFormat="1" ht="13.5">
      <c r="B539" s="229"/>
      <c r="C539" s="230"/>
      <c r="D539" s="242" t="s">
        <v>177</v>
      </c>
      <c r="E539" s="230"/>
      <c r="F539" s="253" t="s">
        <v>631</v>
      </c>
      <c r="G539" s="230"/>
      <c r="H539" s="254">
        <v>5.5439999999999996</v>
      </c>
      <c r="I539" s="234"/>
      <c r="J539" s="230"/>
      <c r="K539" s="230"/>
      <c r="L539" s="235"/>
      <c r="M539" s="236"/>
      <c r="N539" s="237"/>
      <c r="O539" s="237"/>
      <c r="P539" s="237"/>
      <c r="Q539" s="237"/>
      <c r="R539" s="237"/>
      <c r="S539" s="237"/>
      <c r="T539" s="238"/>
      <c r="AT539" s="239" t="s">
        <v>177</v>
      </c>
      <c r="AU539" s="239" t="s">
        <v>80</v>
      </c>
      <c r="AV539" s="13" t="s">
        <v>80</v>
      </c>
      <c r="AW539" s="13" t="s">
        <v>6</v>
      </c>
      <c r="AX539" s="13" t="s">
        <v>78</v>
      </c>
      <c r="AY539" s="239" t="s">
        <v>168</v>
      </c>
    </row>
    <row r="540" spans="2:65" s="1" customFormat="1" ht="22.5" customHeight="1">
      <c r="B540" s="42"/>
      <c r="C540" s="255" t="s">
        <v>632</v>
      </c>
      <c r="D540" s="255" t="s">
        <v>253</v>
      </c>
      <c r="E540" s="256" t="s">
        <v>633</v>
      </c>
      <c r="F540" s="257" t="s">
        <v>634</v>
      </c>
      <c r="G540" s="258" t="s">
        <v>202</v>
      </c>
      <c r="H540" s="259">
        <v>1.05</v>
      </c>
      <c r="I540" s="260"/>
      <c r="J540" s="261">
        <f>ROUND(I540*H540,2)</f>
        <v>0</v>
      </c>
      <c r="K540" s="257" t="s">
        <v>174</v>
      </c>
      <c r="L540" s="262"/>
      <c r="M540" s="263" t="s">
        <v>21</v>
      </c>
      <c r="N540" s="264" t="s">
        <v>42</v>
      </c>
      <c r="O540" s="43"/>
      <c r="P540" s="214">
        <f>O540*H540</f>
        <v>0</v>
      </c>
      <c r="Q540" s="214">
        <v>3.2000000000000003E-4</v>
      </c>
      <c r="R540" s="214">
        <f>Q540*H540</f>
        <v>3.3600000000000004E-4</v>
      </c>
      <c r="S540" s="214">
        <v>0</v>
      </c>
      <c r="T540" s="215">
        <f>S540*H540</f>
        <v>0</v>
      </c>
      <c r="AR540" s="25" t="s">
        <v>237</v>
      </c>
      <c r="AT540" s="25" t="s">
        <v>253</v>
      </c>
      <c r="AU540" s="25" t="s">
        <v>80</v>
      </c>
      <c r="AY540" s="25" t="s">
        <v>168</v>
      </c>
      <c r="BE540" s="216">
        <f>IF(N540="základní",J540,0)</f>
        <v>0</v>
      </c>
      <c r="BF540" s="216">
        <f>IF(N540="snížená",J540,0)</f>
        <v>0</v>
      </c>
      <c r="BG540" s="216">
        <f>IF(N540="zákl. přenesená",J540,0)</f>
        <v>0</v>
      </c>
      <c r="BH540" s="216">
        <f>IF(N540="sníž. přenesená",J540,0)</f>
        <v>0</v>
      </c>
      <c r="BI540" s="216">
        <f>IF(N540="nulová",J540,0)</f>
        <v>0</v>
      </c>
      <c r="BJ540" s="25" t="s">
        <v>78</v>
      </c>
      <c r="BK540" s="216">
        <f>ROUND(I540*H540,2)</f>
        <v>0</v>
      </c>
      <c r="BL540" s="25" t="s">
        <v>175</v>
      </c>
      <c r="BM540" s="25" t="s">
        <v>635</v>
      </c>
    </row>
    <row r="541" spans="2:65" s="13" customFormat="1" ht="13.5">
      <c r="B541" s="229"/>
      <c r="C541" s="230"/>
      <c r="D541" s="242" t="s">
        <v>177</v>
      </c>
      <c r="E541" s="230"/>
      <c r="F541" s="253" t="s">
        <v>636</v>
      </c>
      <c r="G541" s="230"/>
      <c r="H541" s="254">
        <v>1.05</v>
      </c>
      <c r="I541" s="234"/>
      <c r="J541" s="230"/>
      <c r="K541" s="230"/>
      <c r="L541" s="235"/>
      <c r="M541" s="236"/>
      <c r="N541" s="237"/>
      <c r="O541" s="237"/>
      <c r="P541" s="237"/>
      <c r="Q541" s="237"/>
      <c r="R541" s="237"/>
      <c r="S541" s="237"/>
      <c r="T541" s="238"/>
      <c r="AT541" s="239" t="s">
        <v>177</v>
      </c>
      <c r="AU541" s="239" t="s">
        <v>80</v>
      </c>
      <c r="AV541" s="13" t="s">
        <v>80</v>
      </c>
      <c r="AW541" s="13" t="s">
        <v>6</v>
      </c>
      <c r="AX541" s="13" t="s">
        <v>78</v>
      </c>
      <c r="AY541" s="239" t="s">
        <v>168</v>
      </c>
    </row>
    <row r="542" spans="2:65" s="1" customFormat="1" ht="22.5" customHeight="1">
      <c r="B542" s="42"/>
      <c r="C542" s="205" t="s">
        <v>637</v>
      </c>
      <c r="D542" s="205" t="s">
        <v>170</v>
      </c>
      <c r="E542" s="206" t="s">
        <v>638</v>
      </c>
      <c r="F542" s="207" t="s">
        <v>639</v>
      </c>
      <c r="G542" s="208" t="s">
        <v>202</v>
      </c>
      <c r="H542" s="209">
        <v>3903.5</v>
      </c>
      <c r="I542" s="210"/>
      <c r="J542" s="211">
        <f>ROUND(I542*H542,2)</f>
        <v>0</v>
      </c>
      <c r="K542" s="207" t="s">
        <v>174</v>
      </c>
      <c r="L542" s="62"/>
      <c r="M542" s="212" t="s">
        <v>21</v>
      </c>
      <c r="N542" s="213" t="s">
        <v>42</v>
      </c>
      <c r="O542" s="43"/>
      <c r="P542" s="214">
        <f>O542*H542</f>
        <v>0</v>
      </c>
      <c r="Q542" s="214">
        <v>2.5000000000000001E-4</v>
      </c>
      <c r="R542" s="214">
        <f>Q542*H542</f>
        <v>0.97587500000000005</v>
      </c>
      <c r="S542" s="214">
        <v>0</v>
      </c>
      <c r="T542" s="215">
        <f>S542*H542</f>
        <v>0</v>
      </c>
      <c r="AR542" s="25" t="s">
        <v>175</v>
      </c>
      <c r="AT542" s="25" t="s">
        <v>170</v>
      </c>
      <c r="AU542" s="25" t="s">
        <v>80</v>
      </c>
      <c r="AY542" s="25" t="s">
        <v>168</v>
      </c>
      <c r="BE542" s="216">
        <f>IF(N542="základní",J542,0)</f>
        <v>0</v>
      </c>
      <c r="BF542" s="216">
        <f>IF(N542="snížená",J542,0)</f>
        <v>0</v>
      </c>
      <c r="BG542" s="216">
        <f>IF(N542="zákl. přenesená",J542,0)</f>
        <v>0</v>
      </c>
      <c r="BH542" s="216">
        <f>IF(N542="sníž. přenesená",J542,0)</f>
        <v>0</v>
      </c>
      <c r="BI542" s="216">
        <f>IF(N542="nulová",J542,0)</f>
        <v>0</v>
      </c>
      <c r="BJ542" s="25" t="s">
        <v>78</v>
      </c>
      <c r="BK542" s="216">
        <f>ROUND(I542*H542,2)</f>
        <v>0</v>
      </c>
      <c r="BL542" s="25" t="s">
        <v>175</v>
      </c>
      <c r="BM542" s="25" t="s">
        <v>640</v>
      </c>
    </row>
    <row r="543" spans="2:65" s="12" customFormat="1" ht="13.5">
      <c r="B543" s="217"/>
      <c r="C543" s="218"/>
      <c r="D543" s="219" t="s">
        <v>177</v>
      </c>
      <c r="E543" s="220" t="s">
        <v>21</v>
      </c>
      <c r="F543" s="221" t="s">
        <v>641</v>
      </c>
      <c r="G543" s="218"/>
      <c r="H543" s="222" t="s">
        <v>21</v>
      </c>
      <c r="I543" s="223"/>
      <c r="J543" s="218"/>
      <c r="K543" s="218"/>
      <c r="L543" s="224"/>
      <c r="M543" s="225"/>
      <c r="N543" s="226"/>
      <c r="O543" s="226"/>
      <c r="P543" s="226"/>
      <c r="Q543" s="226"/>
      <c r="R543" s="226"/>
      <c r="S543" s="226"/>
      <c r="T543" s="227"/>
      <c r="AT543" s="228" t="s">
        <v>177</v>
      </c>
      <c r="AU543" s="228" t="s">
        <v>80</v>
      </c>
      <c r="AV543" s="12" t="s">
        <v>78</v>
      </c>
      <c r="AW543" s="12" t="s">
        <v>35</v>
      </c>
      <c r="AX543" s="12" t="s">
        <v>71</v>
      </c>
      <c r="AY543" s="228" t="s">
        <v>168</v>
      </c>
    </row>
    <row r="544" spans="2:65" s="13" customFormat="1" ht="13.5">
      <c r="B544" s="229"/>
      <c r="C544" s="230"/>
      <c r="D544" s="219" t="s">
        <v>177</v>
      </c>
      <c r="E544" s="231" t="s">
        <v>21</v>
      </c>
      <c r="F544" s="232" t="s">
        <v>642</v>
      </c>
      <c r="G544" s="230"/>
      <c r="H544" s="233">
        <v>8.9499999999999993</v>
      </c>
      <c r="I544" s="234"/>
      <c r="J544" s="230"/>
      <c r="K544" s="230"/>
      <c r="L544" s="235"/>
      <c r="M544" s="236"/>
      <c r="N544" s="237"/>
      <c r="O544" s="237"/>
      <c r="P544" s="237"/>
      <c r="Q544" s="237"/>
      <c r="R544" s="237"/>
      <c r="S544" s="237"/>
      <c r="T544" s="238"/>
      <c r="AT544" s="239" t="s">
        <v>177</v>
      </c>
      <c r="AU544" s="239" t="s">
        <v>80</v>
      </c>
      <c r="AV544" s="13" t="s">
        <v>80</v>
      </c>
      <c r="AW544" s="13" t="s">
        <v>35</v>
      </c>
      <c r="AX544" s="13" t="s">
        <v>71</v>
      </c>
      <c r="AY544" s="239" t="s">
        <v>168</v>
      </c>
    </row>
    <row r="545" spans="2:51" s="13" customFormat="1" ht="13.5">
      <c r="B545" s="229"/>
      <c r="C545" s="230"/>
      <c r="D545" s="219" t="s">
        <v>177</v>
      </c>
      <c r="E545" s="231" t="s">
        <v>21</v>
      </c>
      <c r="F545" s="232" t="s">
        <v>643</v>
      </c>
      <c r="G545" s="230"/>
      <c r="H545" s="233">
        <v>9.9</v>
      </c>
      <c r="I545" s="234"/>
      <c r="J545" s="230"/>
      <c r="K545" s="230"/>
      <c r="L545" s="235"/>
      <c r="M545" s="236"/>
      <c r="N545" s="237"/>
      <c r="O545" s="237"/>
      <c r="P545" s="237"/>
      <c r="Q545" s="237"/>
      <c r="R545" s="237"/>
      <c r="S545" s="237"/>
      <c r="T545" s="238"/>
      <c r="AT545" s="239" t="s">
        <v>177</v>
      </c>
      <c r="AU545" s="239" t="s">
        <v>80</v>
      </c>
      <c r="AV545" s="13" t="s">
        <v>80</v>
      </c>
      <c r="AW545" s="13" t="s">
        <v>35</v>
      </c>
      <c r="AX545" s="13" t="s">
        <v>71</v>
      </c>
      <c r="AY545" s="239" t="s">
        <v>168</v>
      </c>
    </row>
    <row r="546" spans="2:51" s="13" customFormat="1" ht="13.5">
      <c r="B546" s="229"/>
      <c r="C546" s="230"/>
      <c r="D546" s="219" t="s">
        <v>177</v>
      </c>
      <c r="E546" s="231" t="s">
        <v>21</v>
      </c>
      <c r="F546" s="232" t="s">
        <v>644</v>
      </c>
      <c r="G546" s="230"/>
      <c r="H546" s="233">
        <v>11.64</v>
      </c>
      <c r="I546" s="234"/>
      <c r="J546" s="230"/>
      <c r="K546" s="230"/>
      <c r="L546" s="235"/>
      <c r="M546" s="236"/>
      <c r="N546" s="237"/>
      <c r="O546" s="237"/>
      <c r="P546" s="237"/>
      <c r="Q546" s="237"/>
      <c r="R546" s="237"/>
      <c r="S546" s="237"/>
      <c r="T546" s="238"/>
      <c r="AT546" s="239" t="s">
        <v>177</v>
      </c>
      <c r="AU546" s="239" t="s">
        <v>80</v>
      </c>
      <c r="AV546" s="13" t="s">
        <v>80</v>
      </c>
      <c r="AW546" s="13" t="s">
        <v>35</v>
      </c>
      <c r="AX546" s="13" t="s">
        <v>71</v>
      </c>
      <c r="AY546" s="239" t="s">
        <v>168</v>
      </c>
    </row>
    <row r="547" spans="2:51" s="13" customFormat="1" ht="13.5">
      <c r="B547" s="229"/>
      <c r="C547" s="230"/>
      <c r="D547" s="219" t="s">
        <v>177</v>
      </c>
      <c r="E547" s="231" t="s">
        <v>21</v>
      </c>
      <c r="F547" s="232" t="s">
        <v>645</v>
      </c>
      <c r="G547" s="230"/>
      <c r="H547" s="233">
        <v>7.2</v>
      </c>
      <c r="I547" s="234"/>
      <c r="J547" s="230"/>
      <c r="K547" s="230"/>
      <c r="L547" s="235"/>
      <c r="M547" s="236"/>
      <c r="N547" s="237"/>
      <c r="O547" s="237"/>
      <c r="P547" s="237"/>
      <c r="Q547" s="237"/>
      <c r="R547" s="237"/>
      <c r="S547" s="237"/>
      <c r="T547" s="238"/>
      <c r="AT547" s="239" t="s">
        <v>177</v>
      </c>
      <c r="AU547" s="239" t="s">
        <v>80</v>
      </c>
      <c r="AV547" s="13" t="s">
        <v>80</v>
      </c>
      <c r="AW547" s="13" t="s">
        <v>35</v>
      </c>
      <c r="AX547" s="13" t="s">
        <v>71</v>
      </c>
      <c r="AY547" s="239" t="s">
        <v>168</v>
      </c>
    </row>
    <row r="548" spans="2:51" s="13" customFormat="1" ht="13.5">
      <c r="B548" s="229"/>
      <c r="C548" s="230"/>
      <c r="D548" s="219" t="s">
        <v>177</v>
      </c>
      <c r="E548" s="231" t="s">
        <v>21</v>
      </c>
      <c r="F548" s="232" t="s">
        <v>646</v>
      </c>
      <c r="G548" s="230"/>
      <c r="H548" s="233">
        <v>7.05</v>
      </c>
      <c r="I548" s="234"/>
      <c r="J548" s="230"/>
      <c r="K548" s="230"/>
      <c r="L548" s="235"/>
      <c r="M548" s="236"/>
      <c r="N548" s="237"/>
      <c r="O548" s="237"/>
      <c r="P548" s="237"/>
      <c r="Q548" s="237"/>
      <c r="R548" s="237"/>
      <c r="S548" s="237"/>
      <c r="T548" s="238"/>
      <c r="AT548" s="239" t="s">
        <v>177</v>
      </c>
      <c r="AU548" s="239" t="s">
        <v>80</v>
      </c>
      <c r="AV548" s="13" t="s">
        <v>80</v>
      </c>
      <c r="AW548" s="13" t="s">
        <v>35</v>
      </c>
      <c r="AX548" s="13" t="s">
        <v>71</v>
      </c>
      <c r="AY548" s="239" t="s">
        <v>168</v>
      </c>
    </row>
    <row r="549" spans="2:51" s="13" customFormat="1" ht="13.5">
      <c r="B549" s="229"/>
      <c r="C549" s="230"/>
      <c r="D549" s="219" t="s">
        <v>177</v>
      </c>
      <c r="E549" s="231" t="s">
        <v>21</v>
      </c>
      <c r="F549" s="232" t="s">
        <v>647</v>
      </c>
      <c r="G549" s="230"/>
      <c r="H549" s="233">
        <v>5.36</v>
      </c>
      <c r="I549" s="234"/>
      <c r="J549" s="230"/>
      <c r="K549" s="230"/>
      <c r="L549" s="235"/>
      <c r="M549" s="236"/>
      <c r="N549" s="237"/>
      <c r="O549" s="237"/>
      <c r="P549" s="237"/>
      <c r="Q549" s="237"/>
      <c r="R549" s="237"/>
      <c r="S549" s="237"/>
      <c r="T549" s="238"/>
      <c r="AT549" s="239" t="s">
        <v>177</v>
      </c>
      <c r="AU549" s="239" t="s">
        <v>80</v>
      </c>
      <c r="AV549" s="13" t="s">
        <v>80</v>
      </c>
      <c r="AW549" s="13" t="s">
        <v>35</v>
      </c>
      <c r="AX549" s="13" t="s">
        <v>71</v>
      </c>
      <c r="AY549" s="239" t="s">
        <v>168</v>
      </c>
    </row>
    <row r="550" spans="2:51" s="13" customFormat="1" ht="13.5">
      <c r="B550" s="229"/>
      <c r="C550" s="230"/>
      <c r="D550" s="219" t="s">
        <v>177</v>
      </c>
      <c r="E550" s="231" t="s">
        <v>21</v>
      </c>
      <c r="F550" s="232" t="s">
        <v>648</v>
      </c>
      <c r="G550" s="230"/>
      <c r="H550" s="233">
        <v>6.6</v>
      </c>
      <c r="I550" s="234"/>
      <c r="J550" s="230"/>
      <c r="K550" s="230"/>
      <c r="L550" s="235"/>
      <c r="M550" s="236"/>
      <c r="N550" s="237"/>
      <c r="O550" s="237"/>
      <c r="P550" s="237"/>
      <c r="Q550" s="237"/>
      <c r="R550" s="237"/>
      <c r="S550" s="237"/>
      <c r="T550" s="238"/>
      <c r="AT550" s="239" t="s">
        <v>177</v>
      </c>
      <c r="AU550" s="239" t="s">
        <v>80</v>
      </c>
      <c r="AV550" s="13" t="s">
        <v>80</v>
      </c>
      <c r="AW550" s="13" t="s">
        <v>35</v>
      </c>
      <c r="AX550" s="13" t="s">
        <v>71</v>
      </c>
      <c r="AY550" s="239" t="s">
        <v>168</v>
      </c>
    </row>
    <row r="551" spans="2:51" s="13" customFormat="1" ht="13.5">
      <c r="B551" s="229"/>
      <c r="C551" s="230"/>
      <c r="D551" s="219" t="s">
        <v>177</v>
      </c>
      <c r="E551" s="231" t="s">
        <v>21</v>
      </c>
      <c r="F551" s="232" t="s">
        <v>649</v>
      </c>
      <c r="G551" s="230"/>
      <c r="H551" s="233">
        <v>5.2</v>
      </c>
      <c r="I551" s="234"/>
      <c r="J551" s="230"/>
      <c r="K551" s="230"/>
      <c r="L551" s="235"/>
      <c r="M551" s="236"/>
      <c r="N551" s="237"/>
      <c r="O551" s="237"/>
      <c r="P551" s="237"/>
      <c r="Q551" s="237"/>
      <c r="R551" s="237"/>
      <c r="S551" s="237"/>
      <c r="T551" s="238"/>
      <c r="AT551" s="239" t="s">
        <v>177</v>
      </c>
      <c r="AU551" s="239" t="s">
        <v>80</v>
      </c>
      <c r="AV551" s="13" t="s">
        <v>80</v>
      </c>
      <c r="AW551" s="13" t="s">
        <v>35</v>
      </c>
      <c r="AX551" s="13" t="s">
        <v>71</v>
      </c>
      <c r="AY551" s="239" t="s">
        <v>168</v>
      </c>
    </row>
    <row r="552" spans="2:51" s="13" customFormat="1" ht="13.5">
      <c r="B552" s="229"/>
      <c r="C552" s="230"/>
      <c r="D552" s="219" t="s">
        <v>177</v>
      </c>
      <c r="E552" s="231" t="s">
        <v>21</v>
      </c>
      <c r="F552" s="232" t="s">
        <v>650</v>
      </c>
      <c r="G552" s="230"/>
      <c r="H552" s="233">
        <v>87</v>
      </c>
      <c r="I552" s="234"/>
      <c r="J552" s="230"/>
      <c r="K552" s="230"/>
      <c r="L552" s="235"/>
      <c r="M552" s="236"/>
      <c r="N552" s="237"/>
      <c r="O552" s="237"/>
      <c r="P552" s="237"/>
      <c r="Q552" s="237"/>
      <c r="R552" s="237"/>
      <c r="S552" s="237"/>
      <c r="T552" s="238"/>
      <c r="AT552" s="239" t="s">
        <v>177</v>
      </c>
      <c r="AU552" s="239" t="s">
        <v>80</v>
      </c>
      <c r="AV552" s="13" t="s">
        <v>80</v>
      </c>
      <c r="AW552" s="13" t="s">
        <v>35</v>
      </c>
      <c r="AX552" s="13" t="s">
        <v>71</v>
      </c>
      <c r="AY552" s="239" t="s">
        <v>168</v>
      </c>
    </row>
    <row r="553" spans="2:51" s="13" customFormat="1" ht="13.5">
      <c r="B553" s="229"/>
      <c r="C553" s="230"/>
      <c r="D553" s="219" t="s">
        <v>177</v>
      </c>
      <c r="E553" s="231" t="s">
        <v>21</v>
      </c>
      <c r="F553" s="232" t="s">
        <v>651</v>
      </c>
      <c r="G553" s="230"/>
      <c r="H553" s="233">
        <v>172.8</v>
      </c>
      <c r="I553" s="234"/>
      <c r="J553" s="230"/>
      <c r="K553" s="230"/>
      <c r="L553" s="235"/>
      <c r="M553" s="236"/>
      <c r="N553" s="237"/>
      <c r="O553" s="237"/>
      <c r="P553" s="237"/>
      <c r="Q553" s="237"/>
      <c r="R553" s="237"/>
      <c r="S553" s="237"/>
      <c r="T553" s="238"/>
      <c r="AT553" s="239" t="s">
        <v>177</v>
      </c>
      <c r="AU553" s="239" t="s">
        <v>80</v>
      </c>
      <c r="AV553" s="13" t="s">
        <v>80</v>
      </c>
      <c r="AW553" s="13" t="s">
        <v>35</v>
      </c>
      <c r="AX553" s="13" t="s">
        <v>71</v>
      </c>
      <c r="AY553" s="239" t="s">
        <v>168</v>
      </c>
    </row>
    <row r="554" spans="2:51" s="13" customFormat="1" ht="13.5">
      <c r="B554" s="229"/>
      <c r="C554" s="230"/>
      <c r="D554" s="219" t="s">
        <v>177</v>
      </c>
      <c r="E554" s="231" t="s">
        <v>21</v>
      </c>
      <c r="F554" s="232" t="s">
        <v>652</v>
      </c>
      <c r="G554" s="230"/>
      <c r="H554" s="233">
        <v>22.2</v>
      </c>
      <c r="I554" s="234"/>
      <c r="J554" s="230"/>
      <c r="K554" s="230"/>
      <c r="L554" s="235"/>
      <c r="M554" s="236"/>
      <c r="N554" s="237"/>
      <c r="O554" s="237"/>
      <c r="P554" s="237"/>
      <c r="Q554" s="237"/>
      <c r="R554" s="237"/>
      <c r="S554" s="237"/>
      <c r="T554" s="238"/>
      <c r="AT554" s="239" t="s">
        <v>177</v>
      </c>
      <c r="AU554" s="239" t="s">
        <v>80</v>
      </c>
      <c r="AV554" s="13" t="s">
        <v>80</v>
      </c>
      <c r="AW554" s="13" t="s">
        <v>35</v>
      </c>
      <c r="AX554" s="13" t="s">
        <v>71</v>
      </c>
      <c r="AY554" s="239" t="s">
        <v>168</v>
      </c>
    </row>
    <row r="555" spans="2:51" s="13" customFormat="1" ht="13.5">
      <c r="B555" s="229"/>
      <c r="C555" s="230"/>
      <c r="D555" s="219" t="s">
        <v>177</v>
      </c>
      <c r="E555" s="231" t="s">
        <v>21</v>
      </c>
      <c r="F555" s="232" t="s">
        <v>653</v>
      </c>
      <c r="G555" s="230"/>
      <c r="H555" s="233">
        <v>46.2</v>
      </c>
      <c r="I555" s="234"/>
      <c r="J555" s="230"/>
      <c r="K555" s="230"/>
      <c r="L555" s="235"/>
      <c r="M555" s="236"/>
      <c r="N555" s="237"/>
      <c r="O555" s="237"/>
      <c r="P555" s="237"/>
      <c r="Q555" s="237"/>
      <c r="R555" s="237"/>
      <c r="S555" s="237"/>
      <c r="T555" s="238"/>
      <c r="AT555" s="239" t="s">
        <v>177</v>
      </c>
      <c r="AU555" s="239" t="s">
        <v>80</v>
      </c>
      <c r="AV555" s="13" t="s">
        <v>80</v>
      </c>
      <c r="AW555" s="13" t="s">
        <v>35</v>
      </c>
      <c r="AX555" s="13" t="s">
        <v>71</v>
      </c>
      <c r="AY555" s="239" t="s">
        <v>168</v>
      </c>
    </row>
    <row r="556" spans="2:51" s="13" customFormat="1" ht="13.5">
      <c r="B556" s="229"/>
      <c r="C556" s="230"/>
      <c r="D556" s="219" t="s">
        <v>177</v>
      </c>
      <c r="E556" s="231" t="s">
        <v>21</v>
      </c>
      <c r="F556" s="232" t="s">
        <v>654</v>
      </c>
      <c r="G556" s="230"/>
      <c r="H556" s="233">
        <v>47.2</v>
      </c>
      <c r="I556" s="234"/>
      <c r="J556" s="230"/>
      <c r="K556" s="230"/>
      <c r="L556" s="235"/>
      <c r="M556" s="236"/>
      <c r="N556" s="237"/>
      <c r="O556" s="237"/>
      <c r="P556" s="237"/>
      <c r="Q556" s="237"/>
      <c r="R556" s="237"/>
      <c r="S556" s="237"/>
      <c r="T556" s="238"/>
      <c r="AT556" s="239" t="s">
        <v>177</v>
      </c>
      <c r="AU556" s="239" t="s">
        <v>80</v>
      </c>
      <c r="AV556" s="13" t="s">
        <v>80</v>
      </c>
      <c r="AW556" s="13" t="s">
        <v>35</v>
      </c>
      <c r="AX556" s="13" t="s">
        <v>71</v>
      </c>
      <c r="AY556" s="239" t="s">
        <v>168</v>
      </c>
    </row>
    <row r="557" spans="2:51" s="13" customFormat="1" ht="13.5">
      <c r="B557" s="229"/>
      <c r="C557" s="230"/>
      <c r="D557" s="219" t="s">
        <v>177</v>
      </c>
      <c r="E557" s="231" t="s">
        <v>21</v>
      </c>
      <c r="F557" s="232" t="s">
        <v>655</v>
      </c>
      <c r="G557" s="230"/>
      <c r="H557" s="233">
        <v>725.2</v>
      </c>
      <c r="I557" s="234"/>
      <c r="J557" s="230"/>
      <c r="K557" s="230"/>
      <c r="L557" s="235"/>
      <c r="M557" s="236"/>
      <c r="N557" s="237"/>
      <c r="O557" s="237"/>
      <c r="P557" s="237"/>
      <c r="Q557" s="237"/>
      <c r="R557" s="237"/>
      <c r="S557" s="237"/>
      <c r="T557" s="238"/>
      <c r="AT557" s="239" t="s">
        <v>177</v>
      </c>
      <c r="AU557" s="239" t="s">
        <v>80</v>
      </c>
      <c r="AV557" s="13" t="s">
        <v>80</v>
      </c>
      <c r="AW557" s="13" t="s">
        <v>35</v>
      </c>
      <c r="AX557" s="13" t="s">
        <v>71</v>
      </c>
      <c r="AY557" s="239" t="s">
        <v>168</v>
      </c>
    </row>
    <row r="558" spans="2:51" s="13" customFormat="1" ht="13.5">
      <c r="B558" s="229"/>
      <c r="C558" s="230"/>
      <c r="D558" s="219" t="s">
        <v>177</v>
      </c>
      <c r="E558" s="231" t="s">
        <v>21</v>
      </c>
      <c r="F558" s="232" t="s">
        <v>656</v>
      </c>
      <c r="G558" s="230"/>
      <c r="H558" s="233">
        <v>134.4</v>
      </c>
      <c r="I558" s="234"/>
      <c r="J558" s="230"/>
      <c r="K558" s="230"/>
      <c r="L558" s="235"/>
      <c r="M558" s="236"/>
      <c r="N558" s="237"/>
      <c r="O558" s="237"/>
      <c r="P558" s="237"/>
      <c r="Q558" s="237"/>
      <c r="R558" s="237"/>
      <c r="S558" s="237"/>
      <c r="T558" s="238"/>
      <c r="AT558" s="239" t="s">
        <v>177</v>
      </c>
      <c r="AU558" s="239" t="s">
        <v>80</v>
      </c>
      <c r="AV558" s="13" t="s">
        <v>80</v>
      </c>
      <c r="AW558" s="13" t="s">
        <v>35</v>
      </c>
      <c r="AX558" s="13" t="s">
        <v>71</v>
      </c>
      <c r="AY558" s="239" t="s">
        <v>168</v>
      </c>
    </row>
    <row r="559" spans="2:51" s="13" customFormat="1" ht="13.5">
      <c r="B559" s="229"/>
      <c r="C559" s="230"/>
      <c r="D559" s="219" t="s">
        <v>177</v>
      </c>
      <c r="E559" s="231" t="s">
        <v>21</v>
      </c>
      <c r="F559" s="232" t="s">
        <v>657</v>
      </c>
      <c r="G559" s="230"/>
      <c r="H559" s="233">
        <v>12.8</v>
      </c>
      <c r="I559" s="234"/>
      <c r="J559" s="230"/>
      <c r="K559" s="230"/>
      <c r="L559" s="235"/>
      <c r="M559" s="236"/>
      <c r="N559" s="237"/>
      <c r="O559" s="237"/>
      <c r="P559" s="237"/>
      <c r="Q559" s="237"/>
      <c r="R559" s="237"/>
      <c r="S559" s="237"/>
      <c r="T559" s="238"/>
      <c r="AT559" s="239" t="s">
        <v>177</v>
      </c>
      <c r="AU559" s="239" t="s">
        <v>80</v>
      </c>
      <c r="AV559" s="13" t="s">
        <v>80</v>
      </c>
      <c r="AW559" s="13" t="s">
        <v>35</v>
      </c>
      <c r="AX559" s="13" t="s">
        <v>71</v>
      </c>
      <c r="AY559" s="239" t="s">
        <v>168</v>
      </c>
    </row>
    <row r="560" spans="2:51" s="13" customFormat="1" ht="13.5">
      <c r="B560" s="229"/>
      <c r="C560" s="230"/>
      <c r="D560" s="219" t="s">
        <v>177</v>
      </c>
      <c r="E560" s="231" t="s">
        <v>21</v>
      </c>
      <c r="F560" s="232" t="s">
        <v>658</v>
      </c>
      <c r="G560" s="230"/>
      <c r="H560" s="233">
        <v>241.8</v>
      </c>
      <c r="I560" s="234"/>
      <c r="J560" s="230"/>
      <c r="K560" s="230"/>
      <c r="L560" s="235"/>
      <c r="M560" s="236"/>
      <c r="N560" s="237"/>
      <c r="O560" s="237"/>
      <c r="P560" s="237"/>
      <c r="Q560" s="237"/>
      <c r="R560" s="237"/>
      <c r="S560" s="237"/>
      <c r="T560" s="238"/>
      <c r="AT560" s="239" t="s">
        <v>177</v>
      </c>
      <c r="AU560" s="239" t="s">
        <v>80</v>
      </c>
      <c r="AV560" s="13" t="s">
        <v>80</v>
      </c>
      <c r="AW560" s="13" t="s">
        <v>35</v>
      </c>
      <c r="AX560" s="13" t="s">
        <v>71</v>
      </c>
      <c r="AY560" s="239" t="s">
        <v>168</v>
      </c>
    </row>
    <row r="561" spans="2:51" s="13" customFormat="1" ht="13.5">
      <c r="B561" s="229"/>
      <c r="C561" s="230"/>
      <c r="D561" s="219" t="s">
        <v>177</v>
      </c>
      <c r="E561" s="231" t="s">
        <v>21</v>
      </c>
      <c r="F561" s="232" t="s">
        <v>659</v>
      </c>
      <c r="G561" s="230"/>
      <c r="H561" s="233">
        <v>16.600000000000001</v>
      </c>
      <c r="I561" s="234"/>
      <c r="J561" s="230"/>
      <c r="K561" s="230"/>
      <c r="L561" s="235"/>
      <c r="M561" s="236"/>
      <c r="N561" s="237"/>
      <c r="O561" s="237"/>
      <c r="P561" s="237"/>
      <c r="Q561" s="237"/>
      <c r="R561" s="237"/>
      <c r="S561" s="237"/>
      <c r="T561" s="238"/>
      <c r="AT561" s="239" t="s">
        <v>177</v>
      </c>
      <c r="AU561" s="239" t="s">
        <v>80</v>
      </c>
      <c r="AV561" s="13" t="s">
        <v>80</v>
      </c>
      <c r="AW561" s="13" t="s">
        <v>35</v>
      </c>
      <c r="AX561" s="13" t="s">
        <v>71</v>
      </c>
      <c r="AY561" s="239" t="s">
        <v>168</v>
      </c>
    </row>
    <row r="562" spans="2:51" s="13" customFormat="1" ht="13.5">
      <c r="B562" s="229"/>
      <c r="C562" s="230"/>
      <c r="D562" s="219" t="s">
        <v>177</v>
      </c>
      <c r="E562" s="231" t="s">
        <v>21</v>
      </c>
      <c r="F562" s="232" t="s">
        <v>660</v>
      </c>
      <c r="G562" s="230"/>
      <c r="H562" s="233">
        <v>36.799999999999997</v>
      </c>
      <c r="I562" s="234"/>
      <c r="J562" s="230"/>
      <c r="K562" s="230"/>
      <c r="L562" s="235"/>
      <c r="M562" s="236"/>
      <c r="N562" s="237"/>
      <c r="O562" s="237"/>
      <c r="P562" s="237"/>
      <c r="Q562" s="237"/>
      <c r="R562" s="237"/>
      <c r="S562" s="237"/>
      <c r="T562" s="238"/>
      <c r="AT562" s="239" t="s">
        <v>177</v>
      </c>
      <c r="AU562" s="239" t="s">
        <v>80</v>
      </c>
      <c r="AV562" s="13" t="s">
        <v>80</v>
      </c>
      <c r="AW562" s="13" t="s">
        <v>35</v>
      </c>
      <c r="AX562" s="13" t="s">
        <v>71</v>
      </c>
      <c r="AY562" s="239" t="s">
        <v>168</v>
      </c>
    </row>
    <row r="563" spans="2:51" s="13" customFormat="1" ht="13.5">
      <c r="B563" s="229"/>
      <c r="C563" s="230"/>
      <c r="D563" s="219" t="s">
        <v>177</v>
      </c>
      <c r="E563" s="231" t="s">
        <v>21</v>
      </c>
      <c r="F563" s="232" t="s">
        <v>661</v>
      </c>
      <c r="G563" s="230"/>
      <c r="H563" s="233">
        <v>8.9</v>
      </c>
      <c r="I563" s="234"/>
      <c r="J563" s="230"/>
      <c r="K563" s="230"/>
      <c r="L563" s="235"/>
      <c r="M563" s="236"/>
      <c r="N563" s="237"/>
      <c r="O563" s="237"/>
      <c r="P563" s="237"/>
      <c r="Q563" s="237"/>
      <c r="R563" s="237"/>
      <c r="S563" s="237"/>
      <c r="T563" s="238"/>
      <c r="AT563" s="239" t="s">
        <v>177</v>
      </c>
      <c r="AU563" s="239" t="s">
        <v>80</v>
      </c>
      <c r="AV563" s="13" t="s">
        <v>80</v>
      </c>
      <c r="AW563" s="13" t="s">
        <v>35</v>
      </c>
      <c r="AX563" s="13" t="s">
        <v>71</v>
      </c>
      <c r="AY563" s="239" t="s">
        <v>168</v>
      </c>
    </row>
    <row r="564" spans="2:51" s="13" customFormat="1" ht="13.5">
      <c r="B564" s="229"/>
      <c r="C564" s="230"/>
      <c r="D564" s="219" t="s">
        <v>177</v>
      </c>
      <c r="E564" s="231" t="s">
        <v>21</v>
      </c>
      <c r="F564" s="232" t="s">
        <v>662</v>
      </c>
      <c r="G564" s="230"/>
      <c r="H564" s="233">
        <v>90</v>
      </c>
      <c r="I564" s="234"/>
      <c r="J564" s="230"/>
      <c r="K564" s="230"/>
      <c r="L564" s="235"/>
      <c r="M564" s="236"/>
      <c r="N564" s="237"/>
      <c r="O564" s="237"/>
      <c r="P564" s="237"/>
      <c r="Q564" s="237"/>
      <c r="R564" s="237"/>
      <c r="S564" s="237"/>
      <c r="T564" s="238"/>
      <c r="AT564" s="239" t="s">
        <v>177</v>
      </c>
      <c r="AU564" s="239" t="s">
        <v>80</v>
      </c>
      <c r="AV564" s="13" t="s">
        <v>80</v>
      </c>
      <c r="AW564" s="13" t="s">
        <v>35</v>
      </c>
      <c r="AX564" s="13" t="s">
        <v>71</v>
      </c>
      <c r="AY564" s="239" t="s">
        <v>168</v>
      </c>
    </row>
    <row r="565" spans="2:51" s="13" customFormat="1" ht="13.5">
      <c r="B565" s="229"/>
      <c r="C565" s="230"/>
      <c r="D565" s="219" t="s">
        <v>177</v>
      </c>
      <c r="E565" s="231" t="s">
        <v>21</v>
      </c>
      <c r="F565" s="232" t="s">
        <v>663</v>
      </c>
      <c r="G565" s="230"/>
      <c r="H565" s="233">
        <v>112</v>
      </c>
      <c r="I565" s="234"/>
      <c r="J565" s="230"/>
      <c r="K565" s="230"/>
      <c r="L565" s="235"/>
      <c r="M565" s="236"/>
      <c r="N565" s="237"/>
      <c r="O565" s="237"/>
      <c r="P565" s="237"/>
      <c r="Q565" s="237"/>
      <c r="R565" s="237"/>
      <c r="S565" s="237"/>
      <c r="T565" s="238"/>
      <c r="AT565" s="239" t="s">
        <v>177</v>
      </c>
      <c r="AU565" s="239" t="s">
        <v>80</v>
      </c>
      <c r="AV565" s="13" t="s">
        <v>80</v>
      </c>
      <c r="AW565" s="13" t="s">
        <v>35</v>
      </c>
      <c r="AX565" s="13" t="s">
        <v>71</v>
      </c>
      <c r="AY565" s="239" t="s">
        <v>168</v>
      </c>
    </row>
    <row r="566" spans="2:51" s="15" customFormat="1" ht="13.5">
      <c r="B566" s="268"/>
      <c r="C566" s="269"/>
      <c r="D566" s="219" t="s">
        <v>177</v>
      </c>
      <c r="E566" s="270" t="s">
        <v>21</v>
      </c>
      <c r="F566" s="271" t="s">
        <v>428</v>
      </c>
      <c r="G566" s="269"/>
      <c r="H566" s="272">
        <v>1815.8</v>
      </c>
      <c r="I566" s="273"/>
      <c r="J566" s="269"/>
      <c r="K566" s="269"/>
      <c r="L566" s="274"/>
      <c r="M566" s="275"/>
      <c r="N566" s="276"/>
      <c r="O566" s="276"/>
      <c r="P566" s="276"/>
      <c r="Q566" s="276"/>
      <c r="R566" s="276"/>
      <c r="S566" s="276"/>
      <c r="T566" s="277"/>
      <c r="AT566" s="278" t="s">
        <v>177</v>
      </c>
      <c r="AU566" s="278" t="s">
        <v>80</v>
      </c>
      <c r="AV566" s="15" t="s">
        <v>190</v>
      </c>
      <c r="AW566" s="15" t="s">
        <v>35</v>
      </c>
      <c r="AX566" s="15" t="s">
        <v>71</v>
      </c>
      <c r="AY566" s="278" t="s">
        <v>168</v>
      </c>
    </row>
    <row r="567" spans="2:51" s="12" customFormat="1" ht="13.5">
      <c r="B567" s="217"/>
      <c r="C567" s="218"/>
      <c r="D567" s="219" t="s">
        <v>177</v>
      </c>
      <c r="E567" s="220" t="s">
        <v>21</v>
      </c>
      <c r="F567" s="221" t="s">
        <v>664</v>
      </c>
      <c r="G567" s="218"/>
      <c r="H567" s="222" t="s">
        <v>21</v>
      </c>
      <c r="I567" s="223"/>
      <c r="J567" s="218"/>
      <c r="K567" s="218"/>
      <c r="L567" s="224"/>
      <c r="M567" s="225"/>
      <c r="N567" s="226"/>
      <c r="O567" s="226"/>
      <c r="P567" s="226"/>
      <c r="Q567" s="226"/>
      <c r="R567" s="226"/>
      <c r="S567" s="226"/>
      <c r="T567" s="227"/>
      <c r="AT567" s="228" t="s">
        <v>177</v>
      </c>
      <c r="AU567" s="228" t="s">
        <v>80</v>
      </c>
      <c r="AV567" s="12" t="s">
        <v>78</v>
      </c>
      <c r="AW567" s="12" t="s">
        <v>35</v>
      </c>
      <c r="AX567" s="12" t="s">
        <v>71</v>
      </c>
      <c r="AY567" s="228" t="s">
        <v>168</v>
      </c>
    </row>
    <row r="568" spans="2:51" s="13" customFormat="1" ht="13.5">
      <c r="B568" s="229"/>
      <c r="C568" s="230"/>
      <c r="D568" s="219" t="s">
        <v>177</v>
      </c>
      <c r="E568" s="231" t="s">
        <v>21</v>
      </c>
      <c r="F568" s="232" t="s">
        <v>611</v>
      </c>
      <c r="G568" s="230"/>
      <c r="H568" s="233">
        <v>6.3</v>
      </c>
      <c r="I568" s="234"/>
      <c r="J568" s="230"/>
      <c r="K568" s="230"/>
      <c r="L568" s="235"/>
      <c r="M568" s="236"/>
      <c r="N568" s="237"/>
      <c r="O568" s="237"/>
      <c r="P568" s="237"/>
      <c r="Q568" s="237"/>
      <c r="R568" s="237"/>
      <c r="S568" s="237"/>
      <c r="T568" s="238"/>
      <c r="AT568" s="239" t="s">
        <v>177</v>
      </c>
      <c r="AU568" s="239" t="s">
        <v>80</v>
      </c>
      <c r="AV568" s="13" t="s">
        <v>80</v>
      </c>
      <c r="AW568" s="13" t="s">
        <v>35</v>
      </c>
      <c r="AX568" s="13" t="s">
        <v>71</v>
      </c>
      <c r="AY568" s="239" t="s">
        <v>168</v>
      </c>
    </row>
    <row r="569" spans="2:51" s="13" customFormat="1" ht="13.5">
      <c r="B569" s="229"/>
      <c r="C569" s="230"/>
      <c r="D569" s="219" t="s">
        <v>177</v>
      </c>
      <c r="E569" s="231" t="s">
        <v>21</v>
      </c>
      <c r="F569" s="232" t="s">
        <v>665</v>
      </c>
      <c r="G569" s="230"/>
      <c r="H569" s="233">
        <v>8</v>
      </c>
      <c r="I569" s="234"/>
      <c r="J569" s="230"/>
      <c r="K569" s="230"/>
      <c r="L569" s="235"/>
      <c r="M569" s="236"/>
      <c r="N569" s="237"/>
      <c r="O569" s="237"/>
      <c r="P569" s="237"/>
      <c r="Q569" s="237"/>
      <c r="R569" s="237"/>
      <c r="S569" s="237"/>
      <c r="T569" s="238"/>
      <c r="AT569" s="239" t="s">
        <v>177</v>
      </c>
      <c r="AU569" s="239" t="s">
        <v>80</v>
      </c>
      <c r="AV569" s="13" t="s">
        <v>80</v>
      </c>
      <c r="AW569" s="13" t="s">
        <v>35</v>
      </c>
      <c r="AX569" s="13" t="s">
        <v>71</v>
      </c>
      <c r="AY569" s="239" t="s">
        <v>168</v>
      </c>
    </row>
    <row r="570" spans="2:51" s="13" customFormat="1" ht="13.5">
      <c r="B570" s="229"/>
      <c r="C570" s="230"/>
      <c r="D570" s="219" t="s">
        <v>177</v>
      </c>
      <c r="E570" s="231" t="s">
        <v>21</v>
      </c>
      <c r="F570" s="232" t="s">
        <v>666</v>
      </c>
      <c r="G570" s="230"/>
      <c r="H570" s="233">
        <v>8.64</v>
      </c>
      <c r="I570" s="234"/>
      <c r="J570" s="230"/>
      <c r="K570" s="230"/>
      <c r="L570" s="235"/>
      <c r="M570" s="236"/>
      <c r="N570" s="237"/>
      <c r="O570" s="237"/>
      <c r="P570" s="237"/>
      <c r="Q570" s="237"/>
      <c r="R570" s="237"/>
      <c r="S570" s="237"/>
      <c r="T570" s="238"/>
      <c r="AT570" s="239" t="s">
        <v>177</v>
      </c>
      <c r="AU570" s="239" t="s">
        <v>80</v>
      </c>
      <c r="AV570" s="13" t="s">
        <v>80</v>
      </c>
      <c r="AW570" s="13" t="s">
        <v>35</v>
      </c>
      <c r="AX570" s="13" t="s">
        <v>71</v>
      </c>
      <c r="AY570" s="239" t="s">
        <v>168</v>
      </c>
    </row>
    <row r="571" spans="2:51" s="13" customFormat="1" ht="13.5">
      <c r="B571" s="229"/>
      <c r="C571" s="230"/>
      <c r="D571" s="219" t="s">
        <v>177</v>
      </c>
      <c r="E571" s="231" t="s">
        <v>21</v>
      </c>
      <c r="F571" s="232" t="s">
        <v>667</v>
      </c>
      <c r="G571" s="230"/>
      <c r="H571" s="233">
        <v>5.0999999999999996</v>
      </c>
      <c r="I571" s="234"/>
      <c r="J571" s="230"/>
      <c r="K571" s="230"/>
      <c r="L571" s="235"/>
      <c r="M571" s="236"/>
      <c r="N571" s="237"/>
      <c r="O571" s="237"/>
      <c r="P571" s="237"/>
      <c r="Q571" s="237"/>
      <c r="R571" s="237"/>
      <c r="S571" s="237"/>
      <c r="T571" s="238"/>
      <c r="AT571" s="239" t="s">
        <v>177</v>
      </c>
      <c r="AU571" s="239" t="s">
        <v>80</v>
      </c>
      <c r="AV571" s="13" t="s">
        <v>80</v>
      </c>
      <c r="AW571" s="13" t="s">
        <v>35</v>
      </c>
      <c r="AX571" s="13" t="s">
        <v>71</v>
      </c>
      <c r="AY571" s="239" t="s">
        <v>168</v>
      </c>
    </row>
    <row r="572" spans="2:51" s="13" customFormat="1" ht="13.5">
      <c r="B572" s="229"/>
      <c r="C572" s="230"/>
      <c r="D572" s="219" t="s">
        <v>177</v>
      </c>
      <c r="E572" s="231" t="s">
        <v>21</v>
      </c>
      <c r="F572" s="232" t="s">
        <v>668</v>
      </c>
      <c r="G572" s="230"/>
      <c r="H572" s="233">
        <v>4.8</v>
      </c>
      <c r="I572" s="234"/>
      <c r="J572" s="230"/>
      <c r="K572" s="230"/>
      <c r="L572" s="235"/>
      <c r="M572" s="236"/>
      <c r="N572" s="237"/>
      <c r="O572" s="237"/>
      <c r="P572" s="237"/>
      <c r="Q572" s="237"/>
      <c r="R572" s="237"/>
      <c r="S572" s="237"/>
      <c r="T572" s="238"/>
      <c r="AT572" s="239" t="s">
        <v>177</v>
      </c>
      <c r="AU572" s="239" t="s">
        <v>80</v>
      </c>
      <c r="AV572" s="13" t="s">
        <v>80</v>
      </c>
      <c r="AW572" s="13" t="s">
        <v>35</v>
      </c>
      <c r="AX572" s="13" t="s">
        <v>71</v>
      </c>
      <c r="AY572" s="239" t="s">
        <v>168</v>
      </c>
    </row>
    <row r="573" spans="2:51" s="13" customFormat="1" ht="13.5">
      <c r="B573" s="229"/>
      <c r="C573" s="230"/>
      <c r="D573" s="219" t="s">
        <v>177</v>
      </c>
      <c r="E573" s="231" t="s">
        <v>21</v>
      </c>
      <c r="F573" s="232" t="s">
        <v>669</v>
      </c>
      <c r="G573" s="230"/>
      <c r="H573" s="233">
        <v>4.2</v>
      </c>
      <c r="I573" s="234"/>
      <c r="J573" s="230"/>
      <c r="K573" s="230"/>
      <c r="L573" s="235"/>
      <c r="M573" s="236"/>
      <c r="N573" s="237"/>
      <c r="O573" s="237"/>
      <c r="P573" s="237"/>
      <c r="Q573" s="237"/>
      <c r="R573" s="237"/>
      <c r="S573" s="237"/>
      <c r="T573" s="238"/>
      <c r="AT573" s="239" t="s">
        <v>177</v>
      </c>
      <c r="AU573" s="239" t="s">
        <v>80</v>
      </c>
      <c r="AV573" s="13" t="s">
        <v>80</v>
      </c>
      <c r="AW573" s="13" t="s">
        <v>35</v>
      </c>
      <c r="AX573" s="13" t="s">
        <v>71</v>
      </c>
      <c r="AY573" s="239" t="s">
        <v>168</v>
      </c>
    </row>
    <row r="574" spans="2:51" s="13" customFormat="1" ht="13.5">
      <c r="B574" s="229"/>
      <c r="C574" s="230"/>
      <c r="D574" s="219" t="s">
        <v>177</v>
      </c>
      <c r="E574" s="231" t="s">
        <v>21</v>
      </c>
      <c r="F574" s="232" t="s">
        <v>667</v>
      </c>
      <c r="G574" s="230"/>
      <c r="H574" s="233">
        <v>5.0999999999999996</v>
      </c>
      <c r="I574" s="234"/>
      <c r="J574" s="230"/>
      <c r="K574" s="230"/>
      <c r="L574" s="235"/>
      <c r="M574" s="236"/>
      <c r="N574" s="237"/>
      <c r="O574" s="237"/>
      <c r="P574" s="237"/>
      <c r="Q574" s="237"/>
      <c r="R574" s="237"/>
      <c r="S574" s="237"/>
      <c r="T574" s="238"/>
      <c r="AT574" s="239" t="s">
        <v>177</v>
      </c>
      <c r="AU574" s="239" t="s">
        <v>80</v>
      </c>
      <c r="AV574" s="13" t="s">
        <v>80</v>
      </c>
      <c r="AW574" s="13" t="s">
        <v>35</v>
      </c>
      <c r="AX574" s="13" t="s">
        <v>71</v>
      </c>
      <c r="AY574" s="239" t="s">
        <v>168</v>
      </c>
    </row>
    <row r="575" spans="2:51" s="13" customFormat="1" ht="13.5">
      <c r="B575" s="229"/>
      <c r="C575" s="230"/>
      <c r="D575" s="219" t="s">
        <v>177</v>
      </c>
      <c r="E575" s="231" t="s">
        <v>21</v>
      </c>
      <c r="F575" s="232" t="s">
        <v>670</v>
      </c>
      <c r="G575" s="230"/>
      <c r="H575" s="233">
        <v>4</v>
      </c>
      <c r="I575" s="234"/>
      <c r="J575" s="230"/>
      <c r="K575" s="230"/>
      <c r="L575" s="235"/>
      <c r="M575" s="236"/>
      <c r="N575" s="237"/>
      <c r="O575" s="237"/>
      <c r="P575" s="237"/>
      <c r="Q575" s="237"/>
      <c r="R575" s="237"/>
      <c r="S575" s="237"/>
      <c r="T575" s="238"/>
      <c r="AT575" s="239" t="s">
        <v>177</v>
      </c>
      <c r="AU575" s="239" t="s">
        <v>80</v>
      </c>
      <c r="AV575" s="13" t="s">
        <v>80</v>
      </c>
      <c r="AW575" s="13" t="s">
        <v>35</v>
      </c>
      <c r="AX575" s="13" t="s">
        <v>71</v>
      </c>
      <c r="AY575" s="239" t="s">
        <v>168</v>
      </c>
    </row>
    <row r="576" spans="2:51" s="13" customFormat="1" ht="13.5">
      <c r="B576" s="229"/>
      <c r="C576" s="230"/>
      <c r="D576" s="219" t="s">
        <v>177</v>
      </c>
      <c r="E576" s="231" t="s">
        <v>21</v>
      </c>
      <c r="F576" s="232" t="s">
        <v>671</v>
      </c>
      <c r="G576" s="230"/>
      <c r="H576" s="233">
        <v>33</v>
      </c>
      <c r="I576" s="234"/>
      <c r="J576" s="230"/>
      <c r="K576" s="230"/>
      <c r="L576" s="235"/>
      <c r="M576" s="236"/>
      <c r="N576" s="237"/>
      <c r="O576" s="237"/>
      <c r="P576" s="237"/>
      <c r="Q576" s="237"/>
      <c r="R576" s="237"/>
      <c r="S576" s="237"/>
      <c r="T576" s="238"/>
      <c r="AT576" s="239" t="s">
        <v>177</v>
      </c>
      <c r="AU576" s="239" t="s">
        <v>80</v>
      </c>
      <c r="AV576" s="13" t="s">
        <v>80</v>
      </c>
      <c r="AW576" s="13" t="s">
        <v>35</v>
      </c>
      <c r="AX576" s="13" t="s">
        <v>71</v>
      </c>
      <c r="AY576" s="239" t="s">
        <v>168</v>
      </c>
    </row>
    <row r="577" spans="2:51" s="13" customFormat="1" ht="13.5">
      <c r="B577" s="229"/>
      <c r="C577" s="230"/>
      <c r="D577" s="219" t="s">
        <v>177</v>
      </c>
      <c r="E577" s="231" t="s">
        <v>21</v>
      </c>
      <c r="F577" s="232" t="s">
        <v>672</v>
      </c>
      <c r="G577" s="230"/>
      <c r="H577" s="233">
        <v>86.4</v>
      </c>
      <c r="I577" s="234"/>
      <c r="J577" s="230"/>
      <c r="K577" s="230"/>
      <c r="L577" s="235"/>
      <c r="M577" s="236"/>
      <c r="N577" s="237"/>
      <c r="O577" s="237"/>
      <c r="P577" s="237"/>
      <c r="Q577" s="237"/>
      <c r="R577" s="237"/>
      <c r="S577" s="237"/>
      <c r="T577" s="238"/>
      <c r="AT577" s="239" t="s">
        <v>177</v>
      </c>
      <c r="AU577" s="239" t="s">
        <v>80</v>
      </c>
      <c r="AV577" s="13" t="s">
        <v>80</v>
      </c>
      <c r="AW577" s="13" t="s">
        <v>35</v>
      </c>
      <c r="AX577" s="13" t="s">
        <v>71</v>
      </c>
      <c r="AY577" s="239" t="s">
        <v>168</v>
      </c>
    </row>
    <row r="578" spans="2:51" s="13" customFormat="1" ht="13.5">
      <c r="B578" s="229"/>
      <c r="C578" s="230"/>
      <c r="D578" s="219" t="s">
        <v>177</v>
      </c>
      <c r="E578" s="231" t="s">
        <v>21</v>
      </c>
      <c r="F578" s="232" t="s">
        <v>673</v>
      </c>
      <c r="G578" s="230"/>
      <c r="H578" s="233">
        <v>9.6</v>
      </c>
      <c r="I578" s="234"/>
      <c r="J578" s="230"/>
      <c r="K578" s="230"/>
      <c r="L578" s="235"/>
      <c r="M578" s="236"/>
      <c r="N578" s="237"/>
      <c r="O578" s="237"/>
      <c r="P578" s="237"/>
      <c r="Q578" s="237"/>
      <c r="R578" s="237"/>
      <c r="S578" s="237"/>
      <c r="T578" s="238"/>
      <c r="AT578" s="239" t="s">
        <v>177</v>
      </c>
      <c r="AU578" s="239" t="s">
        <v>80</v>
      </c>
      <c r="AV578" s="13" t="s">
        <v>80</v>
      </c>
      <c r="AW578" s="13" t="s">
        <v>35</v>
      </c>
      <c r="AX578" s="13" t="s">
        <v>71</v>
      </c>
      <c r="AY578" s="239" t="s">
        <v>168</v>
      </c>
    </row>
    <row r="579" spans="2:51" s="13" customFormat="1" ht="13.5">
      <c r="B579" s="229"/>
      <c r="C579" s="230"/>
      <c r="D579" s="219" t="s">
        <v>177</v>
      </c>
      <c r="E579" s="231" t="s">
        <v>21</v>
      </c>
      <c r="F579" s="232" t="s">
        <v>674</v>
      </c>
      <c r="G579" s="230"/>
      <c r="H579" s="233">
        <v>16.8</v>
      </c>
      <c r="I579" s="234"/>
      <c r="J579" s="230"/>
      <c r="K579" s="230"/>
      <c r="L579" s="235"/>
      <c r="M579" s="236"/>
      <c r="N579" s="237"/>
      <c r="O579" s="237"/>
      <c r="P579" s="237"/>
      <c r="Q579" s="237"/>
      <c r="R579" s="237"/>
      <c r="S579" s="237"/>
      <c r="T579" s="238"/>
      <c r="AT579" s="239" t="s">
        <v>177</v>
      </c>
      <c r="AU579" s="239" t="s">
        <v>80</v>
      </c>
      <c r="AV579" s="13" t="s">
        <v>80</v>
      </c>
      <c r="AW579" s="13" t="s">
        <v>35</v>
      </c>
      <c r="AX579" s="13" t="s">
        <v>71</v>
      </c>
      <c r="AY579" s="239" t="s">
        <v>168</v>
      </c>
    </row>
    <row r="580" spans="2:51" s="13" customFormat="1" ht="13.5">
      <c r="B580" s="229"/>
      <c r="C580" s="230"/>
      <c r="D580" s="219" t="s">
        <v>177</v>
      </c>
      <c r="E580" s="231" t="s">
        <v>21</v>
      </c>
      <c r="F580" s="232" t="s">
        <v>675</v>
      </c>
      <c r="G580" s="230"/>
      <c r="H580" s="233">
        <v>23.2</v>
      </c>
      <c r="I580" s="234"/>
      <c r="J580" s="230"/>
      <c r="K580" s="230"/>
      <c r="L580" s="235"/>
      <c r="M580" s="236"/>
      <c r="N580" s="237"/>
      <c r="O580" s="237"/>
      <c r="P580" s="237"/>
      <c r="Q580" s="237"/>
      <c r="R580" s="237"/>
      <c r="S580" s="237"/>
      <c r="T580" s="238"/>
      <c r="AT580" s="239" t="s">
        <v>177</v>
      </c>
      <c r="AU580" s="239" t="s">
        <v>80</v>
      </c>
      <c r="AV580" s="13" t="s">
        <v>80</v>
      </c>
      <c r="AW580" s="13" t="s">
        <v>35</v>
      </c>
      <c r="AX580" s="13" t="s">
        <v>71</v>
      </c>
      <c r="AY580" s="239" t="s">
        <v>168</v>
      </c>
    </row>
    <row r="581" spans="2:51" s="13" customFormat="1" ht="13.5">
      <c r="B581" s="229"/>
      <c r="C581" s="230"/>
      <c r="D581" s="219" t="s">
        <v>177</v>
      </c>
      <c r="E581" s="231" t="s">
        <v>21</v>
      </c>
      <c r="F581" s="232" t="s">
        <v>676</v>
      </c>
      <c r="G581" s="230"/>
      <c r="H581" s="233">
        <v>313.60000000000002</v>
      </c>
      <c r="I581" s="234"/>
      <c r="J581" s="230"/>
      <c r="K581" s="230"/>
      <c r="L581" s="235"/>
      <c r="M581" s="236"/>
      <c r="N581" s="237"/>
      <c r="O581" s="237"/>
      <c r="P581" s="237"/>
      <c r="Q581" s="237"/>
      <c r="R581" s="237"/>
      <c r="S581" s="237"/>
      <c r="T581" s="238"/>
      <c r="AT581" s="239" t="s">
        <v>177</v>
      </c>
      <c r="AU581" s="239" t="s">
        <v>80</v>
      </c>
      <c r="AV581" s="13" t="s">
        <v>80</v>
      </c>
      <c r="AW581" s="13" t="s">
        <v>35</v>
      </c>
      <c r="AX581" s="13" t="s">
        <v>71</v>
      </c>
      <c r="AY581" s="239" t="s">
        <v>168</v>
      </c>
    </row>
    <row r="582" spans="2:51" s="13" customFormat="1" ht="13.5">
      <c r="B582" s="229"/>
      <c r="C582" s="230"/>
      <c r="D582" s="219" t="s">
        <v>177</v>
      </c>
      <c r="E582" s="231" t="s">
        <v>21</v>
      </c>
      <c r="F582" s="232" t="s">
        <v>677</v>
      </c>
      <c r="G582" s="230"/>
      <c r="H582" s="233">
        <v>76.8</v>
      </c>
      <c r="I582" s="234"/>
      <c r="J582" s="230"/>
      <c r="K582" s="230"/>
      <c r="L582" s="235"/>
      <c r="M582" s="236"/>
      <c r="N582" s="237"/>
      <c r="O582" s="237"/>
      <c r="P582" s="237"/>
      <c r="Q582" s="237"/>
      <c r="R582" s="237"/>
      <c r="S582" s="237"/>
      <c r="T582" s="238"/>
      <c r="AT582" s="239" t="s">
        <v>177</v>
      </c>
      <c r="AU582" s="239" t="s">
        <v>80</v>
      </c>
      <c r="AV582" s="13" t="s">
        <v>80</v>
      </c>
      <c r="AW582" s="13" t="s">
        <v>35</v>
      </c>
      <c r="AX582" s="13" t="s">
        <v>71</v>
      </c>
      <c r="AY582" s="239" t="s">
        <v>168</v>
      </c>
    </row>
    <row r="583" spans="2:51" s="13" customFormat="1" ht="13.5">
      <c r="B583" s="229"/>
      <c r="C583" s="230"/>
      <c r="D583" s="219" t="s">
        <v>177</v>
      </c>
      <c r="E583" s="231" t="s">
        <v>21</v>
      </c>
      <c r="F583" s="232" t="s">
        <v>678</v>
      </c>
      <c r="G583" s="230"/>
      <c r="H583" s="233">
        <v>4.4000000000000004</v>
      </c>
      <c r="I583" s="234"/>
      <c r="J583" s="230"/>
      <c r="K583" s="230"/>
      <c r="L583" s="235"/>
      <c r="M583" s="236"/>
      <c r="N583" s="237"/>
      <c r="O583" s="237"/>
      <c r="P583" s="237"/>
      <c r="Q583" s="237"/>
      <c r="R583" s="237"/>
      <c r="S583" s="237"/>
      <c r="T583" s="238"/>
      <c r="AT583" s="239" t="s">
        <v>177</v>
      </c>
      <c r="AU583" s="239" t="s">
        <v>80</v>
      </c>
      <c r="AV583" s="13" t="s">
        <v>80</v>
      </c>
      <c r="AW583" s="13" t="s">
        <v>35</v>
      </c>
      <c r="AX583" s="13" t="s">
        <v>71</v>
      </c>
      <c r="AY583" s="239" t="s">
        <v>168</v>
      </c>
    </row>
    <row r="584" spans="2:51" s="13" customFormat="1" ht="13.5">
      <c r="B584" s="229"/>
      <c r="C584" s="230"/>
      <c r="D584" s="219" t="s">
        <v>177</v>
      </c>
      <c r="E584" s="231" t="s">
        <v>21</v>
      </c>
      <c r="F584" s="232" t="s">
        <v>679</v>
      </c>
      <c r="G584" s="230"/>
      <c r="H584" s="233">
        <v>124.8</v>
      </c>
      <c r="I584" s="234"/>
      <c r="J584" s="230"/>
      <c r="K584" s="230"/>
      <c r="L584" s="235"/>
      <c r="M584" s="236"/>
      <c r="N584" s="237"/>
      <c r="O584" s="237"/>
      <c r="P584" s="237"/>
      <c r="Q584" s="237"/>
      <c r="R584" s="237"/>
      <c r="S584" s="237"/>
      <c r="T584" s="238"/>
      <c r="AT584" s="239" t="s">
        <v>177</v>
      </c>
      <c r="AU584" s="239" t="s">
        <v>80</v>
      </c>
      <c r="AV584" s="13" t="s">
        <v>80</v>
      </c>
      <c r="AW584" s="13" t="s">
        <v>35</v>
      </c>
      <c r="AX584" s="13" t="s">
        <v>71</v>
      </c>
      <c r="AY584" s="239" t="s">
        <v>168</v>
      </c>
    </row>
    <row r="585" spans="2:51" s="13" customFormat="1" ht="13.5">
      <c r="B585" s="229"/>
      <c r="C585" s="230"/>
      <c r="D585" s="219" t="s">
        <v>177</v>
      </c>
      <c r="E585" s="231" t="s">
        <v>21</v>
      </c>
      <c r="F585" s="232" t="s">
        <v>680</v>
      </c>
      <c r="G585" s="230"/>
      <c r="H585" s="233">
        <v>5.6</v>
      </c>
      <c r="I585" s="234"/>
      <c r="J585" s="230"/>
      <c r="K585" s="230"/>
      <c r="L585" s="235"/>
      <c r="M585" s="236"/>
      <c r="N585" s="237"/>
      <c r="O585" s="237"/>
      <c r="P585" s="237"/>
      <c r="Q585" s="237"/>
      <c r="R585" s="237"/>
      <c r="S585" s="237"/>
      <c r="T585" s="238"/>
      <c r="AT585" s="239" t="s">
        <v>177</v>
      </c>
      <c r="AU585" s="239" t="s">
        <v>80</v>
      </c>
      <c r="AV585" s="13" t="s">
        <v>80</v>
      </c>
      <c r="AW585" s="13" t="s">
        <v>35</v>
      </c>
      <c r="AX585" s="13" t="s">
        <v>71</v>
      </c>
      <c r="AY585" s="239" t="s">
        <v>168</v>
      </c>
    </row>
    <row r="586" spans="2:51" s="13" customFormat="1" ht="13.5">
      <c r="B586" s="229"/>
      <c r="C586" s="230"/>
      <c r="D586" s="219" t="s">
        <v>177</v>
      </c>
      <c r="E586" s="231" t="s">
        <v>21</v>
      </c>
      <c r="F586" s="232" t="s">
        <v>681</v>
      </c>
      <c r="G586" s="230"/>
      <c r="H586" s="233">
        <v>12.8</v>
      </c>
      <c r="I586" s="234"/>
      <c r="J586" s="230"/>
      <c r="K586" s="230"/>
      <c r="L586" s="235"/>
      <c r="M586" s="236"/>
      <c r="N586" s="237"/>
      <c r="O586" s="237"/>
      <c r="P586" s="237"/>
      <c r="Q586" s="237"/>
      <c r="R586" s="237"/>
      <c r="S586" s="237"/>
      <c r="T586" s="238"/>
      <c r="AT586" s="239" t="s">
        <v>177</v>
      </c>
      <c r="AU586" s="239" t="s">
        <v>80</v>
      </c>
      <c r="AV586" s="13" t="s">
        <v>80</v>
      </c>
      <c r="AW586" s="13" t="s">
        <v>35</v>
      </c>
      <c r="AX586" s="13" t="s">
        <v>71</v>
      </c>
      <c r="AY586" s="239" t="s">
        <v>168</v>
      </c>
    </row>
    <row r="587" spans="2:51" s="13" customFormat="1" ht="13.5">
      <c r="B587" s="229"/>
      <c r="C587" s="230"/>
      <c r="D587" s="219" t="s">
        <v>177</v>
      </c>
      <c r="E587" s="231" t="s">
        <v>21</v>
      </c>
      <c r="F587" s="232" t="s">
        <v>682</v>
      </c>
      <c r="G587" s="230"/>
      <c r="H587" s="233">
        <v>6.4</v>
      </c>
      <c r="I587" s="234"/>
      <c r="J587" s="230"/>
      <c r="K587" s="230"/>
      <c r="L587" s="235"/>
      <c r="M587" s="236"/>
      <c r="N587" s="237"/>
      <c r="O587" s="237"/>
      <c r="P587" s="237"/>
      <c r="Q587" s="237"/>
      <c r="R587" s="237"/>
      <c r="S587" s="237"/>
      <c r="T587" s="238"/>
      <c r="AT587" s="239" t="s">
        <v>177</v>
      </c>
      <c r="AU587" s="239" t="s">
        <v>80</v>
      </c>
      <c r="AV587" s="13" t="s">
        <v>80</v>
      </c>
      <c r="AW587" s="13" t="s">
        <v>35</v>
      </c>
      <c r="AX587" s="13" t="s">
        <v>71</v>
      </c>
      <c r="AY587" s="239" t="s">
        <v>168</v>
      </c>
    </row>
    <row r="588" spans="2:51" s="13" customFormat="1" ht="13.5">
      <c r="B588" s="229"/>
      <c r="C588" s="230"/>
      <c r="D588" s="219" t="s">
        <v>177</v>
      </c>
      <c r="E588" s="231" t="s">
        <v>21</v>
      </c>
      <c r="F588" s="232" t="s">
        <v>683</v>
      </c>
      <c r="G588" s="230"/>
      <c r="H588" s="233">
        <v>33.299999999999997</v>
      </c>
      <c r="I588" s="234"/>
      <c r="J588" s="230"/>
      <c r="K588" s="230"/>
      <c r="L588" s="235"/>
      <c r="M588" s="236"/>
      <c r="N588" s="237"/>
      <c r="O588" s="237"/>
      <c r="P588" s="237"/>
      <c r="Q588" s="237"/>
      <c r="R588" s="237"/>
      <c r="S588" s="237"/>
      <c r="T588" s="238"/>
      <c r="AT588" s="239" t="s">
        <v>177</v>
      </c>
      <c r="AU588" s="239" t="s">
        <v>80</v>
      </c>
      <c r="AV588" s="13" t="s">
        <v>80</v>
      </c>
      <c r="AW588" s="13" t="s">
        <v>35</v>
      </c>
      <c r="AX588" s="13" t="s">
        <v>71</v>
      </c>
      <c r="AY588" s="239" t="s">
        <v>168</v>
      </c>
    </row>
    <row r="589" spans="2:51" s="13" customFormat="1" ht="13.5">
      <c r="B589" s="229"/>
      <c r="C589" s="230"/>
      <c r="D589" s="219" t="s">
        <v>177</v>
      </c>
      <c r="E589" s="231" t="s">
        <v>21</v>
      </c>
      <c r="F589" s="232" t="s">
        <v>684</v>
      </c>
      <c r="G589" s="230"/>
      <c r="H589" s="233">
        <v>49</v>
      </c>
      <c r="I589" s="234"/>
      <c r="J589" s="230"/>
      <c r="K589" s="230"/>
      <c r="L589" s="235"/>
      <c r="M589" s="236"/>
      <c r="N589" s="237"/>
      <c r="O589" s="237"/>
      <c r="P589" s="237"/>
      <c r="Q589" s="237"/>
      <c r="R589" s="237"/>
      <c r="S589" s="237"/>
      <c r="T589" s="238"/>
      <c r="AT589" s="239" t="s">
        <v>177</v>
      </c>
      <c r="AU589" s="239" t="s">
        <v>80</v>
      </c>
      <c r="AV589" s="13" t="s">
        <v>80</v>
      </c>
      <c r="AW589" s="13" t="s">
        <v>35</v>
      </c>
      <c r="AX589" s="13" t="s">
        <v>71</v>
      </c>
      <c r="AY589" s="239" t="s">
        <v>168</v>
      </c>
    </row>
    <row r="590" spans="2:51" s="13" customFormat="1" ht="13.5">
      <c r="B590" s="229"/>
      <c r="C590" s="230"/>
      <c r="D590" s="219" t="s">
        <v>177</v>
      </c>
      <c r="E590" s="231" t="s">
        <v>21</v>
      </c>
      <c r="F590" s="232" t="s">
        <v>685</v>
      </c>
      <c r="G590" s="230"/>
      <c r="H590" s="233">
        <v>76.599999999999994</v>
      </c>
      <c r="I590" s="234"/>
      <c r="J590" s="230"/>
      <c r="K590" s="230"/>
      <c r="L590" s="235"/>
      <c r="M590" s="236"/>
      <c r="N590" s="237"/>
      <c r="O590" s="237"/>
      <c r="P590" s="237"/>
      <c r="Q590" s="237"/>
      <c r="R590" s="237"/>
      <c r="S590" s="237"/>
      <c r="T590" s="238"/>
      <c r="AT590" s="239" t="s">
        <v>177</v>
      </c>
      <c r="AU590" s="239" t="s">
        <v>80</v>
      </c>
      <c r="AV590" s="13" t="s">
        <v>80</v>
      </c>
      <c r="AW590" s="13" t="s">
        <v>35</v>
      </c>
      <c r="AX590" s="13" t="s">
        <v>71</v>
      </c>
      <c r="AY590" s="239" t="s">
        <v>168</v>
      </c>
    </row>
    <row r="591" spans="2:51" s="13" customFormat="1" ht="13.5">
      <c r="B591" s="229"/>
      <c r="C591" s="230"/>
      <c r="D591" s="219" t="s">
        <v>177</v>
      </c>
      <c r="E591" s="231" t="s">
        <v>21</v>
      </c>
      <c r="F591" s="232" t="s">
        <v>686</v>
      </c>
      <c r="G591" s="230"/>
      <c r="H591" s="233">
        <v>63.9</v>
      </c>
      <c r="I591" s="234"/>
      <c r="J591" s="230"/>
      <c r="K591" s="230"/>
      <c r="L591" s="235"/>
      <c r="M591" s="236"/>
      <c r="N591" s="237"/>
      <c r="O591" s="237"/>
      <c r="P591" s="237"/>
      <c r="Q591" s="237"/>
      <c r="R591" s="237"/>
      <c r="S591" s="237"/>
      <c r="T591" s="238"/>
      <c r="AT591" s="239" t="s">
        <v>177</v>
      </c>
      <c r="AU591" s="239" t="s">
        <v>80</v>
      </c>
      <c r="AV591" s="13" t="s">
        <v>80</v>
      </c>
      <c r="AW591" s="13" t="s">
        <v>35</v>
      </c>
      <c r="AX591" s="13" t="s">
        <v>71</v>
      </c>
      <c r="AY591" s="239" t="s">
        <v>168</v>
      </c>
    </row>
    <row r="592" spans="2:51" s="13" customFormat="1" ht="13.5">
      <c r="B592" s="229"/>
      <c r="C592" s="230"/>
      <c r="D592" s="219" t="s">
        <v>177</v>
      </c>
      <c r="E592" s="231" t="s">
        <v>21</v>
      </c>
      <c r="F592" s="232" t="s">
        <v>687</v>
      </c>
      <c r="G592" s="230"/>
      <c r="H592" s="233">
        <v>40.799999999999997</v>
      </c>
      <c r="I592" s="234"/>
      <c r="J592" s="230"/>
      <c r="K592" s="230"/>
      <c r="L592" s="235"/>
      <c r="M592" s="236"/>
      <c r="N592" s="237"/>
      <c r="O592" s="237"/>
      <c r="P592" s="237"/>
      <c r="Q592" s="237"/>
      <c r="R592" s="237"/>
      <c r="S592" s="237"/>
      <c r="T592" s="238"/>
      <c r="AT592" s="239" t="s">
        <v>177</v>
      </c>
      <c r="AU592" s="239" t="s">
        <v>80</v>
      </c>
      <c r="AV592" s="13" t="s">
        <v>80</v>
      </c>
      <c r="AW592" s="13" t="s">
        <v>35</v>
      </c>
      <c r="AX592" s="13" t="s">
        <v>71</v>
      </c>
      <c r="AY592" s="239" t="s">
        <v>168</v>
      </c>
    </row>
    <row r="593" spans="2:65" s="15" customFormat="1" ht="13.5">
      <c r="B593" s="268"/>
      <c r="C593" s="269"/>
      <c r="D593" s="219" t="s">
        <v>177</v>
      </c>
      <c r="E593" s="270" t="s">
        <v>21</v>
      </c>
      <c r="F593" s="271" t="s">
        <v>428</v>
      </c>
      <c r="G593" s="269"/>
      <c r="H593" s="272">
        <v>1023.14</v>
      </c>
      <c r="I593" s="273"/>
      <c r="J593" s="269"/>
      <c r="K593" s="269"/>
      <c r="L593" s="274"/>
      <c r="M593" s="275"/>
      <c r="N593" s="276"/>
      <c r="O593" s="276"/>
      <c r="P593" s="276"/>
      <c r="Q593" s="276"/>
      <c r="R593" s="276"/>
      <c r="S593" s="276"/>
      <c r="T593" s="277"/>
      <c r="AT593" s="278" t="s">
        <v>177</v>
      </c>
      <c r="AU593" s="278" t="s">
        <v>80</v>
      </c>
      <c r="AV593" s="15" t="s">
        <v>190</v>
      </c>
      <c r="AW593" s="15" t="s">
        <v>35</v>
      </c>
      <c r="AX593" s="15" t="s">
        <v>71</v>
      </c>
      <c r="AY593" s="278" t="s">
        <v>168</v>
      </c>
    </row>
    <row r="594" spans="2:65" s="12" customFormat="1" ht="13.5">
      <c r="B594" s="217"/>
      <c r="C594" s="218"/>
      <c r="D594" s="219" t="s">
        <v>177</v>
      </c>
      <c r="E594" s="220" t="s">
        <v>21</v>
      </c>
      <c r="F594" s="221" t="s">
        <v>688</v>
      </c>
      <c r="G594" s="218"/>
      <c r="H594" s="222" t="s">
        <v>21</v>
      </c>
      <c r="I594" s="223"/>
      <c r="J594" s="218"/>
      <c r="K594" s="218"/>
      <c r="L594" s="224"/>
      <c r="M594" s="225"/>
      <c r="N594" s="226"/>
      <c r="O594" s="226"/>
      <c r="P594" s="226"/>
      <c r="Q594" s="226"/>
      <c r="R594" s="226"/>
      <c r="S594" s="226"/>
      <c r="T594" s="227"/>
      <c r="AT594" s="228" t="s">
        <v>177</v>
      </c>
      <c r="AU594" s="228" t="s">
        <v>80</v>
      </c>
      <c r="AV594" s="12" t="s">
        <v>78</v>
      </c>
      <c r="AW594" s="12" t="s">
        <v>35</v>
      </c>
      <c r="AX594" s="12" t="s">
        <v>71</v>
      </c>
      <c r="AY594" s="228" t="s">
        <v>168</v>
      </c>
    </row>
    <row r="595" spans="2:65" s="13" customFormat="1" ht="13.5">
      <c r="B595" s="229"/>
      <c r="C595" s="230"/>
      <c r="D595" s="219" t="s">
        <v>177</v>
      </c>
      <c r="E595" s="231" t="s">
        <v>21</v>
      </c>
      <c r="F595" s="232" t="s">
        <v>689</v>
      </c>
      <c r="G595" s="230"/>
      <c r="H595" s="233">
        <v>15.76</v>
      </c>
      <c r="I595" s="234"/>
      <c r="J595" s="230"/>
      <c r="K595" s="230"/>
      <c r="L595" s="235"/>
      <c r="M595" s="236"/>
      <c r="N595" s="237"/>
      <c r="O595" s="237"/>
      <c r="P595" s="237"/>
      <c r="Q595" s="237"/>
      <c r="R595" s="237"/>
      <c r="S595" s="237"/>
      <c r="T595" s="238"/>
      <c r="AT595" s="239" t="s">
        <v>177</v>
      </c>
      <c r="AU595" s="239" t="s">
        <v>80</v>
      </c>
      <c r="AV595" s="13" t="s">
        <v>80</v>
      </c>
      <c r="AW595" s="13" t="s">
        <v>35</v>
      </c>
      <c r="AX595" s="13" t="s">
        <v>71</v>
      </c>
      <c r="AY595" s="239" t="s">
        <v>168</v>
      </c>
    </row>
    <row r="596" spans="2:65" s="13" customFormat="1" ht="13.5">
      <c r="B596" s="229"/>
      <c r="C596" s="230"/>
      <c r="D596" s="219" t="s">
        <v>177</v>
      </c>
      <c r="E596" s="231" t="s">
        <v>21</v>
      </c>
      <c r="F596" s="232" t="s">
        <v>690</v>
      </c>
      <c r="G596" s="230"/>
      <c r="H596" s="233">
        <v>400.5</v>
      </c>
      <c r="I596" s="234"/>
      <c r="J596" s="230"/>
      <c r="K596" s="230"/>
      <c r="L596" s="235"/>
      <c r="M596" s="236"/>
      <c r="N596" s="237"/>
      <c r="O596" s="237"/>
      <c r="P596" s="237"/>
      <c r="Q596" s="237"/>
      <c r="R596" s="237"/>
      <c r="S596" s="237"/>
      <c r="T596" s="238"/>
      <c r="AT596" s="239" t="s">
        <v>177</v>
      </c>
      <c r="AU596" s="239" t="s">
        <v>80</v>
      </c>
      <c r="AV596" s="13" t="s">
        <v>80</v>
      </c>
      <c r="AW596" s="13" t="s">
        <v>35</v>
      </c>
      <c r="AX596" s="13" t="s">
        <v>71</v>
      </c>
      <c r="AY596" s="239" t="s">
        <v>168</v>
      </c>
    </row>
    <row r="597" spans="2:65" s="13" customFormat="1" ht="13.5">
      <c r="B597" s="229"/>
      <c r="C597" s="230"/>
      <c r="D597" s="219" t="s">
        <v>177</v>
      </c>
      <c r="E597" s="231" t="s">
        <v>21</v>
      </c>
      <c r="F597" s="232" t="s">
        <v>691</v>
      </c>
      <c r="G597" s="230"/>
      <c r="H597" s="233">
        <v>78.599999999999994</v>
      </c>
      <c r="I597" s="234"/>
      <c r="J597" s="230"/>
      <c r="K597" s="230"/>
      <c r="L597" s="235"/>
      <c r="M597" s="236"/>
      <c r="N597" s="237"/>
      <c r="O597" s="237"/>
      <c r="P597" s="237"/>
      <c r="Q597" s="237"/>
      <c r="R597" s="237"/>
      <c r="S597" s="237"/>
      <c r="T597" s="238"/>
      <c r="AT597" s="239" t="s">
        <v>177</v>
      </c>
      <c r="AU597" s="239" t="s">
        <v>80</v>
      </c>
      <c r="AV597" s="13" t="s">
        <v>80</v>
      </c>
      <c r="AW597" s="13" t="s">
        <v>35</v>
      </c>
      <c r="AX597" s="13" t="s">
        <v>71</v>
      </c>
      <c r="AY597" s="239" t="s">
        <v>168</v>
      </c>
    </row>
    <row r="598" spans="2:65" s="15" customFormat="1" ht="13.5">
      <c r="B598" s="268"/>
      <c r="C598" s="269"/>
      <c r="D598" s="219" t="s">
        <v>177</v>
      </c>
      <c r="E598" s="270" t="s">
        <v>21</v>
      </c>
      <c r="F598" s="271" t="s">
        <v>428</v>
      </c>
      <c r="G598" s="269"/>
      <c r="H598" s="272">
        <v>494.86</v>
      </c>
      <c r="I598" s="273"/>
      <c r="J598" s="269"/>
      <c r="K598" s="269"/>
      <c r="L598" s="274"/>
      <c r="M598" s="275"/>
      <c r="N598" s="276"/>
      <c r="O598" s="276"/>
      <c r="P598" s="276"/>
      <c r="Q598" s="276"/>
      <c r="R598" s="276"/>
      <c r="S598" s="276"/>
      <c r="T598" s="277"/>
      <c r="AT598" s="278" t="s">
        <v>177</v>
      </c>
      <c r="AU598" s="278" t="s">
        <v>80</v>
      </c>
      <c r="AV598" s="15" t="s">
        <v>190</v>
      </c>
      <c r="AW598" s="15" t="s">
        <v>35</v>
      </c>
      <c r="AX598" s="15" t="s">
        <v>71</v>
      </c>
      <c r="AY598" s="278" t="s">
        <v>168</v>
      </c>
    </row>
    <row r="599" spans="2:65" s="12" customFormat="1" ht="13.5">
      <c r="B599" s="217"/>
      <c r="C599" s="218"/>
      <c r="D599" s="219" t="s">
        <v>177</v>
      </c>
      <c r="E599" s="220" t="s">
        <v>21</v>
      </c>
      <c r="F599" s="221" t="s">
        <v>692</v>
      </c>
      <c r="G599" s="218"/>
      <c r="H599" s="222" t="s">
        <v>21</v>
      </c>
      <c r="I599" s="223"/>
      <c r="J599" s="218"/>
      <c r="K599" s="218"/>
      <c r="L599" s="224"/>
      <c r="M599" s="225"/>
      <c r="N599" s="226"/>
      <c r="O599" s="226"/>
      <c r="P599" s="226"/>
      <c r="Q599" s="226"/>
      <c r="R599" s="226"/>
      <c r="S599" s="226"/>
      <c r="T599" s="227"/>
      <c r="AT599" s="228" t="s">
        <v>177</v>
      </c>
      <c r="AU599" s="228" t="s">
        <v>80</v>
      </c>
      <c r="AV599" s="12" t="s">
        <v>78</v>
      </c>
      <c r="AW599" s="12" t="s">
        <v>35</v>
      </c>
      <c r="AX599" s="12" t="s">
        <v>71</v>
      </c>
      <c r="AY599" s="228" t="s">
        <v>168</v>
      </c>
    </row>
    <row r="600" spans="2:65" s="13" customFormat="1" ht="13.5">
      <c r="B600" s="229"/>
      <c r="C600" s="230"/>
      <c r="D600" s="219" t="s">
        <v>177</v>
      </c>
      <c r="E600" s="231" t="s">
        <v>21</v>
      </c>
      <c r="F600" s="232" t="s">
        <v>690</v>
      </c>
      <c r="G600" s="230"/>
      <c r="H600" s="233">
        <v>400.5</v>
      </c>
      <c r="I600" s="234"/>
      <c r="J600" s="230"/>
      <c r="K600" s="230"/>
      <c r="L600" s="235"/>
      <c r="M600" s="236"/>
      <c r="N600" s="237"/>
      <c r="O600" s="237"/>
      <c r="P600" s="237"/>
      <c r="Q600" s="237"/>
      <c r="R600" s="237"/>
      <c r="S600" s="237"/>
      <c r="T600" s="238"/>
      <c r="AT600" s="239" t="s">
        <v>177</v>
      </c>
      <c r="AU600" s="239" t="s">
        <v>80</v>
      </c>
      <c r="AV600" s="13" t="s">
        <v>80</v>
      </c>
      <c r="AW600" s="13" t="s">
        <v>35</v>
      </c>
      <c r="AX600" s="13" t="s">
        <v>71</v>
      </c>
      <c r="AY600" s="239" t="s">
        <v>168</v>
      </c>
    </row>
    <row r="601" spans="2:65" s="13" customFormat="1" ht="13.5">
      <c r="B601" s="229"/>
      <c r="C601" s="230"/>
      <c r="D601" s="219" t="s">
        <v>177</v>
      </c>
      <c r="E601" s="231" t="s">
        <v>21</v>
      </c>
      <c r="F601" s="232" t="s">
        <v>691</v>
      </c>
      <c r="G601" s="230"/>
      <c r="H601" s="233">
        <v>78.599999999999994</v>
      </c>
      <c r="I601" s="234"/>
      <c r="J601" s="230"/>
      <c r="K601" s="230"/>
      <c r="L601" s="235"/>
      <c r="M601" s="236"/>
      <c r="N601" s="237"/>
      <c r="O601" s="237"/>
      <c r="P601" s="237"/>
      <c r="Q601" s="237"/>
      <c r="R601" s="237"/>
      <c r="S601" s="237"/>
      <c r="T601" s="238"/>
      <c r="AT601" s="239" t="s">
        <v>177</v>
      </c>
      <c r="AU601" s="239" t="s">
        <v>80</v>
      </c>
      <c r="AV601" s="13" t="s">
        <v>80</v>
      </c>
      <c r="AW601" s="13" t="s">
        <v>35</v>
      </c>
      <c r="AX601" s="13" t="s">
        <v>71</v>
      </c>
      <c r="AY601" s="239" t="s">
        <v>168</v>
      </c>
    </row>
    <row r="602" spans="2:65" s="15" customFormat="1" ht="13.5">
      <c r="B602" s="268"/>
      <c r="C602" s="269"/>
      <c r="D602" s="219" t="s">
        <v>177</v>
      </c>
      <c r="E602" s="270" t="s">
        <v>21</v>
      </c>
      <c r="F602" s="271" t="s">
        <v>428</v>
      </c>
      <c r="G602" s="269"/>
      <c r="H602" s="272">
        <v>479.1</v>
      </c>
      <c r="I602" s="273"/>
      <c r="J602" s="269"/>
      <c r="K602" s="269"/>
      <c r="L602" s="274"/>
      <c r="M602" s="275"/>
      <c r="N602" s="276"/>
      <c r="O602" s="276"/>
      <c r="P602" s="276"/>
      <c r="Q602" s="276"/>
      <c r="R602" s="276"/>
      <c r="S602" s="276"/>
      <c r="T602" s="277"/>
      <c r="AT602" s="278" t="s">
        <v>177</v>
      </c>
      <c r="AU602" s="278" t="s">
        <v>80</v>
      </c>
      <c r="AV602" s="15" t="s">
        <v>190</v>
      </c>
      <c r="AW602" s="15" t="s">
        <v>35</v>
      </c>
      <c r="AX602" s="15" t="s">
        <v>71</v>
      </c>
      <c r="AY602" s="278" t="s">
        <v>168</v>
      </c>
    </row>
    <row r="603" spans="2:65" s="12" customFormat="1" ht="13.5">
      <c r="B603" s="217"/>
      <c r="C603" s="218"/>
      <c r="D603" s="219" t="s">
        <v>177</v>
      </c>
      <c r="E603" s="220" t="s">
        <v>21</v>
      </c>
      <c r="F603" s="221" t="s">
        <v>693</v>
      </c>
      <c r="G603" s="218"/>
      <c r="H603" s="222" t="s">
        <v>21</v>
      </c>
      <c r="I603" s="223"/>
      <c r="J603" s="218"/>
      <c r="K603" s="218"/>
      <c r="L603" s="224"/>
      <c r="M603" s="225"/>
      <c r="N603" s="226"/>
      <c r="O603" s="226"/>
      <c r="P603" s="226"/>
      <c r="Q603" s="226"/>
      <c r="R603" s="226"/>
      <c r="S603" s="226"/>
      <c r="T603" s="227"/>
      <c r="AT603" s="228" t="s">
        <v>177</v>
      </c>
      <c r="AU603" s="228" t="s">
        <v>80</v>
      </c>
      <c r="AV603" s="12" t="s">
        <v>78</v>
      </c>
      <c r="AW603" s="12" t="s">
        <v>35</v>
      </c>
      <c r="AX603" s="12" t="s">
        <v>71</v>
      </c>
      <c r="AY603" s="228" t="s">
        <v>168</v>
      </c>
    </row>
    <row r="604" spans="2:65" s="13" customFormat="1" ht="13.5">
      <c r="B604" s="229"/>
      <c r="C604" s="230"/>
      <c r="D604" s="219" t="s">
        <v>177</v>
      </c>
      <c r="E604" s="231" t="s">
        <v>21</v>
      </c>
      <c r="F604" s="232" t="s">
        <v>694</v>
      </c>
      <c r="G604" s="230"/>
      <c r="H604" s="233">
        <v>90.6</v>
      </c>
      <c r="I604" s="234"/>
      <c r="J604" s="230"/>
      <c r="K604" s="230"/>
      <c r="L604" s="235"/>
      <c r="M604" s="236"/>
      <c r="N604" s="237"/>
      <c r="O604" s="237"/>
      <c r="P604" s="237"/>
      <c r="Q604" s="237"/>
      <c r="R604" s="237"/>
      <c r="S604" s="237"/>
      <c r="T604" s="238"/>
      <c r="AT604" s="239" t="s">
        <v>177</v>
      </c>
      <c r="AU604" s="239" t="s">
        <v>80</v>
      </c>
      <c r="AV604" s="13" t="s">
        <v>80</v>
      </c>
      <c r="AW604" s="13" t="s">
        <v>35</v>
      </c>
      <c r="AX604" s="13" t="s">
        <v>71</v>
      </c>
      <c r="AY604" s="239" t="s">
        <v>168</v>
      </c>
    </row>
    <row r="605" spans="2:65" s="14" customFormat="1" ht="13.5">
      <c r="B605" s="240"/>
      <c r="C605" s="241"/>
      <c r="D605" s="242" t="s">
        <v>177</v>
      </c>
      <c r="E605" s="243" t="s">
        <v>21</v>
      </c>
      <c r="F605" s="244" t="s">
        <v>184</v>
      </c>
      <c r="G605" s="241"/>
      <c r="H605" s="245">
        <v>3903.5</v>
      </c>
      <c r="I605" s="246"/>
      <c r="J605" s="241"/>
      <c r="K605" s="241"/>
      <c r="L605" s="247"/>
      <c r="M605" s="248"/>
      <c r="N605" s="249"/>
      <c r="O605" s="249"/>
      <c r="P605" s="249"/>
      <c r="Q605" s="249"/>
      <c r="R605" s="249"/>
      <c r="S605" s="249"/>
      <c r="T605" s="250"/>
      <c r="AT605" s="251" t="s">
        <v>177</v>
      </c>
      <c r="AU605" s="251" t="s">
        <v>80</v>
      </c>
      <c r="AV605" s="14" t="s">
        <v>175</v>
      </c>
      <c r="AW605" s="14" t="s">
        <v>35</v>
      </c>
      <c r="AX605" s="14" t="s">
        <v>78</v>
      </c>
      <c r="AY605" s="251" t="s">
        <v>168</v>
      </c>
    </row>
    <row r="606" spans="2:65" s="1" customFormat="1" ht="22.5" customHeight="1">
      <c r="B606" s="42"/>
      <c r="C606" s="255" t="s">
        <v>695</v>
      </c>
      <c r="D606" s="255" t="s">
        <v>253</v>
      </c>
      <c r="E606" s="256" t="s">
        <v>696</v>
      </c>
      <c r="F606" s="257" t="s">
        <v>697</v>
      </c>
      <c r="G606" s="258" t="s">
        <v>202</v>
      </c>
      <c r="H606" s="259">
        <v>1906.59</v>
      </c>
      <c r="I606" s="260"/>
      <c r="J606" s="261">
        <f>ROUND(I606*H606,2)</f>
        <v>0</v>
      </c>
      <c r="K606" s="257" t="s">
        <v>174</v>
      </c>
      <c r="L606" s="262"/>
      <c r="M606" s="263" t="s">
        <v>21</v>
      </c>
      <c r="N606" s="264" t="s">
        <v>42</v>
      </c>
      <c r="O606" s="43"/>
      <c r="P606" s="214">
        <f>O606*H606</f>
        <v>0</v>
      </c>
      <c r="Q606" s="214">
        <v>4.0000000000000003E-5</v>
      </c>
      <c r="R606" s="214">
        <f>Q606*H606</f>
        <v>7.6263600000000001E-2</v>
      </c>
      <c r="S606" s="214">
        <v>0</v>
      </c>
      <c r="T606" s="215">
        <f>S606*H606</f>
        <v>0</v>
      </c>
      <c r="AR606" s="25" t="s">
        <v>237</v>
      </c>
      <c r="AT606" s="25" t="s">
        <v>253</v>
      </c>
      <c r="AU606" s="25" t="s">
        <v>80</v>
      </c>
      <c r="AY606" s="25" t="s">
        <v>168</v>
      </c>
      <c r="BE606" s="216">
        <f>IF(N606="základní",J606,0)</f>
        <v>0</v>
      </c>
      <c r="BF606" s="216">
        <f>IF(N606="snížená",J606,0)</f>
        <v>0</v>
      </c>
      <c r="BG606" s="216">
        <f>IF(N606="zákl. přenesená",J606,0)</f>
        <v>0</v>
      </c>
      <c r="BH606" s="216">
        <f>IF(N606="sníž. přenesená",J606,0)</f>
        <v>0</v>
      </c>
      <c r="BI606" s="216">
        <f>IF(N606="nulová",J606,0)</f>
        <v>0</v>
      </c>
      <c r="BJ606" s="25" t="s">
        <v>78</v>
      </c>
      <c r="BK606" s="216">
        <f>ROUND(I606*H606,2)</f>
        <v>0</v>
      </c>
      <c r="BL606" s="25" t="s">
        <v>175</v>
      </c>
      <c r="BM606" s="25" t="s">
        <v>698</v>
      </c>
    </row>
    <row r="607" spans="2:65" s="13" customFormat="1" ht="13.5">
      <c r="B607" s="229"/>
      <c r="C607" s="230"/>
      <c r="D607" s="242" t="s">
        <v>177</v>
      </c>
      <c r="E607" s="230"/>
      <c r="F607" s="253" t="s">
        <v>699</v>
      </c>
      <c r="G607" s="230"/>
      <c r="H607" s="254">
        <v>1906.59</v>
      </c>
      <c r="I607" s="234"/>
      <c r="J607" s="230"/>
      <c r="K607" s="230"/>
      <c r="L607" s="235"/>
      <c r="M607" s="236"/>
      <c r="N607" s="237"/>
      <c r="O607" s="237"/>
      <c r="P607" s="237"/>
      <c r="Q607" s="237"/>
      <c r="R607" s="237"/>
      <c r="S607" s="237"/>
      <c r="T607" s="238"/>
      <c r="AT607" s="239" t="s">
        <v>177</v>
      </c>
      <c r="AU607" s="239" t="s">
        <v>80</v>
      </c>
      <c r="AV607" s="13" t="s">
        <v>80</v>
      </c>
      <c r="AW607" s="13" t="s">
        <v>6</v>
      </c>
      <c r="AX607" s="13" t="s">
        <v>78</v>
      </c>
      <c r="AY607" s="239" t="s">
        <v>168</v>
      </c>
    </row>
    <row r="608" spans="2:65" s="1" customFormat="1" ht="22.5" customHeight="1">
      <c r="B608" s="42"/>
      <c r="C608" s="255" t="s">
        <v>700</v>
      </c>
      <c r="D608" s="255" t="s">
        <v>253</v>
      </c>
      <c r="E608" s="256" t="s">
        <v>701</v>
      </c>
      <c r="F608" s="257" t="s">
        <v>702</v>
      </c>
      <c r="G608" s="258" t="s">
        <v>202</v>
      </c>
      <c r="H608" s="259">
        <v>92.412000000000006</v>
      </c>
      <c r="I608" s="260"/>
      <c r="J608" s="261">
        <f>ROUND(I608*H608,2)</f>
        <v>0</v>
      </c>
      <c r="K608" s="257" t="s">
        <v>174</v>
      </c>
      <c r="L608" s="262"/>
      <c r="M608" s="263" t="s">
        <v>21</v>
      </c>
      <c r="N608" s="264" t="s">
        <v>42</v>
      </c>
      <c r="O608" s="43"/>
      <c r="P608" s="214">
        <f>O608*H608</f>
        <v>0</v>
      </c>
      <c r="Q608" s="214">
        <v>5.0000000000000001E-4</v>
      </c>
      <c r="R608" s="214">
        <f>Q608*H608</f>
        <v>4.6206000000000004E-2</v>
      </c>
      <c r="S608" s="214">
        <v>0</v>
      </c>
      <c r="T608" s="215">
        <f>S608*H608</f>
        <v>0</v>
      </c>
      <c r="AR608" s="25" t="s">
        <v>237</v>
      </c>
      <c r="AT608" s="25" t="s">
        <v>253</v>
      </c>
      <c r="AU608" s="25" t="s">
        <v>80</v>
      </c>
      <c r="AY608" s="25" t="s">
        <v>168</v>
      </c>
      <c r="BE608" s="216">
        <f>IF(N608="základní",J608,0)</f>
        <v>0</v>
      </c>
      <c r="BF608" s="216">
        <f>IF(N608="snížená",J608,0)</f>
        <v>0</v>
      </c>
      <c r="BG608" s="216">
        <f>IF(N608="zákl. přenesená",J608,0)</f>
        <v>0</v>
      </c>
      <c r="BH608" s="216">
        <f>IF(N608="sníž. přenesená",J608,0)</f>
        <v>0</v>
      </c>
      <c r="BI608" s="216">
        <f>IF(N608="nulová",J608,0)</f>
        <v>0</v>
      </c>
      <c r="BJ608" s="25" t="s">
        <v>78</v>
      </c>
      <c r="BK608" s="216">
        <f>ROUND(I608*H608,2)</f>
        <v>0</v>
      </c>
      <c r="BL608" s="25" t="s">
        <v>175</v>
      </c>
      <c r="BM608" s="25" t="s">
        <v>703</v>
      </c>
    </row>
    <row r="609" spans="2:65" s="13" customFormat="1" ht="13.5">
      <c r="B609" s="229"/>
      <c r="C609" s="230"/>
      <c r="D609" s="242" t="s">
        <v>177</v>
      </c>
      <c r="E609" s="230"/>
      <c r="F609" s="253" t="s">
        <v>704</v>
      </c>
      <c r="G609" s="230"/>
      <c r="H609" s="254">
        <v>92.412000000000006</v>
      </c>
      <c r="I609" s="234"/>
      <c r="J609" s="230"/>
      <c r="K609" s="230"/>
      <c r="L609" s="235"/>
      <c r="M609" s="236"/>
      <c r="N609" s="237"/>
      <c r="O609" s="237"/>
      <c r="P609" s="237"/>
      <c r="Q609" s="237"/>
      <c r="R609" s="237"/>
      <c r="S609" s="237"/>
      <c r="T609" s="238"/>
      <c r="AT609" s="239" t="s">
        <v>177</v>
      </c>
      <c r="AU609" s="239" t="s">
        <v>80</v>
      </c>
      <c r="AV609" s="13" t="s">
        <v>80</v>
      </c>
      <c r="AW609" s="13" t="s">
        <v>6</v>
      </c>
      <c r="AX609" s="13" t="s">
        <v>78</v>
      </c>
      <c r="AY609" s="239" t="s">
        <v>168</v>
      </c>
    </row>
    <row r="610" spans="2:65" s="1" customFormat="1" ht="22.5" customHeight="1">
      <c r="B610" s="42"/>
      <c r="C610" s="255" t="s">
        <v>705</v>
      </c>
      <c r="D610" s="255" t="s">
        <v>253</v>
      </c>
      <c r="E610" s="256" t="s">
        <v>706</v>
      </c>
      <c r="F610" s="257" t="s">
        <v>707</v>
      </c>
      <c r="G610" s="258" t="s">
        <v>202</v>
      </c>
      <c r="H610" s="259">
        <v>494.86</v>
      </c>
      <c r="I610" s="260"/>
      <c r="J610" s="261">
        <f>ROUND(I610*H610,2)</f>
        <v>0</v>
      </c>
      <c r="K610" s="257" t="s">
        <v>174</v>
      </c>
      <c r="L610" s="262"/>
      <c r="M610" s="263" t="s">
        <v>21</v>
      </c>
      <c r="N610" s="264" t="s">
        <v>42</v>
      </c>
      <c r="O610" s="43"/>
      <c r="P610" s="214">
        <f>O610*H610</f>
        <v>0</v>
      </c>
      <c r="Q610" s="214">
        <v>2.9999999999999997E-4</v>
      </c>
      <c r="R610" s="214">
        <f>Q610*H610</f>
        <v>0.14845799999999998</v>
      </c>
      <c r="S610" s="214">
        <v>0</v>
      </c>
      <c r="T610" s="215">
        <f>S610*H610</f>
        <v>0</v>
      </c>
      <c r="AR610" s="25" t="s">
        <v>237</v>
      </c>
      <c r="AT610" s="25" t="s">
        <v>253</v>
      </c>
      <c r="AU610" s="25" t="s">
        <v>80</v>
      </c>
      <c r="AY610" s="25" t="s">
        <v>168</v>
      </c>
      <c r="BE610" s="216">
        <f>IF(N610="základní",J610,0)</f>
        <v>0</v>
      </c>
      <c r="BF610" s="216">
        <f>IF(N610="snížená",J610,0)</f>
        <v>0</v>
      </c>
      <c r="BG610" s="216">
        <f>IF(N610="zákl. přenesená",J610,0)</f>
        <v>0</v>
      </c>
      <c r="BH610" s="216">
        <f>IF(N610="sníž. přenesená",J610,0)</f>
        <v>0</v>
      </c>
      <c r="BI610" s="216">
        <f>IF(N610="nulová",J610,0)</f>
        <v>0</v>
      </c>
      <c r="BJ610" s="25" t="s">
        <v>78</v>
      </c>
      <c r="BK610" s="216">
        <f>ROUND(I610*H610,2)</f>
        <v>0</v>
      </c>
      <c r="BL610" s="25" t="s">
        <v>175</v>
      </c>
      <c r="BM610" s="25" t="s">
        <v>708</v>
      </c>
    </row>
    <row r="611" spans="2:65" s="1" customFormat="1" ht="22.5" customHeight="1">
      <c r="B611" s="42"/>
      <c r="C611" s="255" t="s">
        <v>709</v>
      </c>
      <c r="D611" s="255" t="s">
        <v>253</v>
      </c>
      <c r="E611" s="256" t="s">
        <v>710</v>
      </c>
      <c r="F611" s="257" t="s">
        <v>711</v>
      </c>
      <c r="G611" s="258" t="s">
        <v>202</v>
      </c>
      <c r="H611" s="259">
        <v>479.1</v>
      </c>
      <c r="I611" s="260"/>
      <c r="J611" s="261">
        <f>ROUND(I611*H611,2)</f>
        <v>0</v>
      </c>
      <c r="K611" s="257" t="s">
        <v>174</v>
      </c>
      <c r="L611" s="262"/>
      <c r="M611" s="263" t="s">
        <v>21</v>
      </c>
      <c r="N611" s="264" t="s">
        <v>42</v>
      </c>
      <c r="O611" s="43"/>
      <c r="P611" s="214">
        <f>O611*H611</f>
        <v>0</v>
      </c>
      <c r="Q611" s="214">
        <v>2.0000000000000001E-4</v>
      </c>
      <c r="R611" s="214">
        <f>Q611*H611</f>
        <v>9.5820000000000002E-2</v>
      </c>
      <c r="S611" s="214">
        <v>0</v>
      </c>
      <c r="T611" s="215">
        <f>S611*H611</f>
        <v>0</v>
      </c>
      <c r="AR611" s="25" t="s">
        <v>237</v>
      </c>
      <c r="AT611" s="25" t="s">
        <v>253</v>
      </c>
      <c r="AU611" s="25" t="s">
        <v>80</v>
      </c>
      <c r="AY611" s="25" t="s">
        <v>168</v>
      </c>
      <c r="BE611" s="216">
        <f>IF(N611="základní",J611,0)</f>
        <v>0</v>
      </c>
      <c r="BF611" s="216">
        <f>IF(N611="snížená",J611,0)</f>
        <v>0</v>
      </c>
      <c r="BG611" s="216">
        <f>IF(N611="zákl. přenesená",J611,0)</f>
        <v>0</v>
      </c>
      <c r="BH611" s="216">
        <f>IF(N611="sníž. přenesená",J611,0)</f>
        <v>0</v>
      </c>
      <c r="BI611" s="216">
        <f>IF(N611="nulová",J611,0)</f>
        <v>0</v>
      </c>
      <c r="BJ611" s="25" t="s">
        <v>78</v>
      </c>
      <c r="BK611" s="216">
        <f>ROUND(I611*H611,2)</f>
        <v>0</v>
      </c>
      <c r="BL611" s="25" t="s">
        <v>175</v>
      </c>
      <c r="BM611" s="25" t="s">
        <v>712</v>
      </c>
    </row>
    <row r="612" spans="2:65" s="1" customFormat="1" ht="22.5" customHeight="1">
      <c r="B612" s="42"/>
      <c r="C612" s="255" t="s">
        <v>713</v>
      </c>
      <c r="D612" s="255" t="s">
        <v>253</v>
      </c>
      <c r="E612" s="256" t="s">
        <v>714</v>
      </c>
      <c r="F612" s="257" t="s">
        <v>715</v>
      </c>
      <c r="G612" s="258" t="s">
        <v>202</v>
      </c>
      <c r="H612" s="259">
        <v>1074.297</v>
      </c>
      <c r="I612" s="260"/>
      <c r="J612" s="261">
        <f>ROUND(I612*H612,2)</f>
        <v>0</v>
      </c>
      <c r="K612" s="257" t="s">
        <v>174</v>
      </c>
      <c r="L612" s="262"/>
      <c r="M612" s="263" t="s">
        <v>21</v>
      </c>
      <c r="N612" s="264" t="s">
        <v>42</v>
      </c>
      <c r="O612" s="43"/>
      <c r="P612" s="214">
        <f>O612*H612</f>
        <v>0</v>
      </c>
      <c r="Q612" s="214">
        <v>3.0000000000000001E-5</v>
      </c>
      <c r="R612" s="214">
        <f>Q612*H612</f>
        <v>3.222891E-2</v>
      </c>
      <c r="S612" s="214">
        <v>0</v>
      </c>
      <c r="T612" s="215">
        <f>S612*H612</f>
        <v>0</v>
      </c>
      <c r="AR612" s="25" t="s">
        <v>237</v>
      </c>
      <c r="AT612" s="25" t="s">
        <v>253</v>
      </c>
      <c r="AU612" s="25" t="s">
        <v>80</v>
      </c>
      <c r="AY612" s="25" t="s">
        <v>168</v>
      </c>
      <c r="BE612" s="216">
        <f>IF(N612="základní",J612,0)</f>
        <v>0</v>
      </c>
      <c r="BF612" s="216">
        <f>IF(N612="snížená",J612,0)</f>
        <v>0</v>
      </c>
      <c r="BG612" s="216">
        <f>IF(N612="zákl. přenesená",J612,0)</f>
        <v>0</v>
      </c>
      <c r="BH612" s="216">
        <f>IF(N612="sníž. přenesená",J612,0)</f>
        <v>0</v>
      </c>
      <c r="BI612" s="216">
        <f>IF(N612="nulová",J612,0)</f>
        <v>0</v>
      </c>
      <c r="BJ612" s="25" t="s">
        <v>78</v>
      </c>
      <c r="BK612" s="216">
        <f>ROUND(I612*H612,2)</f>
        <v>0</v>
      </c>
      <c r="BL612" s="25" t="s">
        <v>175</v>
      </c>
      <c r="BM612" s="25" t="s">
        <v>716</v>
      </c>
    </row>
    <row r="613" spans="2:65" s="13" customFormat="1" ht="13.5">
      <c r="B613" s="229"/>
      <c r="C613" s="230"/>
      <c r="D613" s="242" t="s">
        <v>177</v>
      </c>
      <c r="E613" s="230"/>
      <c r="F613" s="253" t="s">
        <v>717</v>
      </c>
      <c r="G613" s="230"/>
      <c r="H613" s="254">
        <v>1074.297</v>
      </c>
      <c r="I613" s="234"/>
      <c r="J613" s="230"/>
      <c r="K613" s="230"/>
      <c r="L613" s="235"/>
      <c r="M613" s="236"/>
      <c r="N613" s="237"/>
      <c r="O613" s="237"/>
      <c r="P613" s="237"/>
      <c r="Q613" s="237"/>
      <c r="R613" s="237"/>
      <c r="S613" s="237"/>
      <c r="T613" s="238"/>
      <c r="AT613" s="239" t="s">
        <v>177</v>
      </c>
      <c r="AU613" s="239" t="s">
        <v>80</v>
      </c>
      <c r="AV613" s="13" t="s">
        <v>80</v>
      </c>
      <c r="AW613" s="13" t="s">
        <v>6</v>
      </c>
      <c r="AX613" s="13" t="s">
        <v>78</v>
      </c>
      <c r="AY613" s="239" t="s">
        <v>168</v>
      </c>
    </row>
    <row r="614" spans="2:65" s="1" customFormat="1" ht="22.5" customHeight="1">
      <c r="B614" s="42"/>
      <c r="C614" s="205" t="s">
        <v>718</v>
      </c>
      <c r="D614" s="205" t="s">
        <v>170</v>
      </c>
      <c r="E614" s="206" t="s">
        <v>719</v>
      </c>
      <c r="F614" s="207" t="s">
        <v>720</v>
      </c>
      <c r="G614" s="208" t="s">
        <v>173</v>
      </c>
      <c r="H614" s="209">
        <v>11.15</v>
      </c>
      <c r="I614" s="210"/>
      <c r="J614" s="211">
        <f>ROUND(I614*H614,2)</f>
        <v>0</v>
      </c>
      <c r="K614" s="207" t="s">
        <v>174</v>
      </c>
      <c r="L614" s="62"/>
      <c r="M614" s="212" t="s">
        <v>21</v>
      </c>
      <c r="N614" s="213" t="s">
        <v>42</v>
      </c>
      <c r="O614" s="43"/>
      <c r="P614" s="214">
        <f>O614*H614</f>
        <v>0</v>
      </c>
      <c r="Q614" s="214">
        <v>2.3630000000000002E-2</v>
      </c>
      <c r="R614" s="214">
        <f>Q614*H614</f>
        <v>0.2634745</v>
      </c>
      <c r="S614" s="214">
        <v>0</v>
      </c>
      <c r="T614" s="215">
        <f>S614*H614</f>
        <v>0</v>
      </c>
      <c r="AR614" s="25" t="s">
        <v>175</v>
      </c>
      <c r="AT614" s="25" t="s">
        <v>170</v>
      </c>
      <c r="AU614" s="25" t="s">
        <v>80</v>
      </c>
      <c r="AY614" s="25" t="s">
        <v>168</v>
      </c>
      <c r="BE614" s="216">
        <f>IF(N614="základní",J614,0)</f>
        <v>0</v>
      </c>
      <c r="BF614" s="216">
        <f>IF(N614="snížená",J614,0)</f>
        <v>0</v>
      </c>
      <c r="BG614" s="216">
        <f>IF(N614="zákl. přenesená",J614,0)</f>
        <v>0</v>
      </c>
      <c r="BH614" s="216">
        <f>IF(N614="sníž. přenesená",J614,0)</f>
        <v>0</v>
      </c>
      <c r="BI614" s="216">
        <f>IF(N614="nulová",J614,0)</f>
        <v>0</v>
      </c>
      <c r="BJ614" s="25" t="s">
        <v>78</v>
      </c>
      <c r="BK614" s="216">
        <f>ROUND(I614*H614,2)</f>
        <v>0</v>
      </c>
      <c r="BL614" s="25" t="s">
        <v>175</v>
      </c>
      <c r="BM614" s="25" t="s">
        <v>721</v>
      </c>
    </row>
    <row r="615" spans="2:65" s="12" customFormat="1" ht="13.5">
      <c r="B615" s="217"/>
      <c r="C615" s="218"/>
      <c r="D615" s="219" t="s">
        <v>177</v>
      </c>
      <c r="E615" s="220" t="s">
        <v>21</v>
      </c>
      <c r="F615" s="221" t="s">
        <v>722</v>
      </c>
      <c r="G615" s="218"/>
      <c r="H615" s="222" t="s">
        <v>21</v>
      </c>
      <c r="I615" s="223"/>
      <c r="J615" s="218"/>
      <c r="K615" s="218"/>
      <c r="L615" s="224"/>
      <c r="M615" s="225"/>
      <c r="N615" s="226"/>
      <c r="O615" s="226"/>
      <c r="P615" s="226"/>
      <c r="Q615" s="226"/>
      <c r="R615" s="226"/>
      <c r="S615" s="226"/>
      <c r="T615" s="227"/>
      <c r="AT615" s="228" t="s">
        <v>177</v>
      </c>
      <c r="AU615" s="228" t="s">
        <v>80</v>
      </c>
      <c r="AV615" s="12" t="s">
        <v>78</v>
      </c>
      <c r="AW615" s="12" t="s">
        <v>35</v>
      </c>
      <c r="AX615" s="12" t="s">
        <v>71</v>
      </c>
      <c r="AY615" s="228" t="s">
        <v>168</v>
      </c>
    </row>
    <row r="616" spans="2:65" s="12" customFormat="1" ht="13.5">
      <c r="B616" s="217"/>
      <c r="C616" s="218"/>
      <c r="D616" s="219" t="s">
        <v>177</v>
      </c>
      <c r="E616" s="220" t="s">
        <v>21</v>
      </c>
      <c r="F616" s="221" t="s">
        <v>365</v>
      </c>
      <c r="G616" s="218"/>
      <c r="H616" s="222" t="s">
        <v>21</v>
      </c>
      <c r="I616" s="223"/>
      <c r="J616" s="218"/>
      <c r="K616" s="218"/>
      <c r="L616" s="224"/>
      <c r="M616" s="225"/>
      <c r="N616" s="226"/>
      <c r="O616" s="226"/>
      <c r="P616" s="226"/>
      <c r="Q616" s="226"/>
      <c r="R616" s="226"/>
      <c r="S616" s="226"/>
      <c r="T616" s="227"/>
      <c r="AT616" s="228" t="s">
        <v>177</v>
      </c>
      <c r="AU616" s="228" t="s">
        <v>80</v>
      </c>
      <c r="AV616" s="12" t="s">
        <v>78</v>
      </c>
      <c r="AW616" s="12" t="s">
        <v>35</v>
      </c>
      <c r="AX616" s="12" t="s">
        <v>71</v>
      </c>
      <c r="AY616" s="228" t="s">
        <v>168</v>
      </c>
    </row>
    <row r="617" spans="2:65" s="13" customFormat="1" ht="13.5">
      <c r="B617" s="229"/>
      <c r="C617" s="230"/>
      <c r="D617" s="219" t="s">
        <v>177</v>
      </c>
      <c r="E617" s="231" t="s">
        <v>21</v>
      </c>
      <c r="F617" s="232" t="s">
        <v>723</v>
      </c>
      <c r="G617" s="230"/>
      <c r="H617" s="233">
        <v>10.8</v>
      </c>
      <c r="I617" s="234"/>
      <c r="J617" s="230"/>
      <c r="K617" s="230"/>
      <c r="L617" s="235"/>
      <c r="M617" s="236"/>
      <c r="N617" s="237"/>
      <c r="O617" s="237"/>
      <c r="P617" s="237"/>
      <c r="Q617" s="237"/>
      <c r="R617" s="237"/>
      <c r="S617" s="237"/>
      <c r="T617" s="238"/>
      <c r="AT617" s="239" t="s">
        <v>177</v>
      </c>
      <c r="AU617" s="239" t="s">
        <v>80</v>
      </c>
      <c r="AV617" s="13" t="s">
        <v>80</v>
      </c>
      <c r="AW617" s="13" t="s">
        <v>35</v>
      </c>
      <c r="AX617" s="13" t="s">
        <v>71</v>
      </c>
      <c r="AY617" s="239" t="s">
        <v>168</v>
      </c>
    </row>
    <row r="618" spans="2:65" s="12" customFormat="1" ht="13.5">
      <c r="B618" s="217"/>
      <c r="C618" s="218"/>
      <c r="D618" s="219" t="s">
        <v>177</v>
      </c>
      <c r="E618" s="220" t="s">
        <v>21</v>
      </c>
      <c r="F618" s="221" t="s">
        <v>279</v>
      </c>
      <c r="G618" s="218"/>
      <c r="H618" s="222" t="s">
        <v>21</v>
      </c>
      <c r="I618" s="223"/>
      <c r="J618" s="218"/>
      <c r="K618" s="218"/>
      <c r="L618" s="224"/>
      <c r="M618" s="225"/>
      <c r="N618" s="226"/>
      <c r="O618" s="226"/>
      <c r="P618" s="226"/>
      <c r="Q618" s="226"/>
      <c r="R618" s="226"/>
      <c r="S618" s="226"/>
      <c r="T618" s="227"/>
      <c r="AT618" s="228" t="s">
        <v>177</v>
      </c>
      <c r="AU618" s="228" t="s">
        <v>80</v>
      </c>
      <c r="AV618" s="12" t="s">
        <v>78</v>
      </c>
      <c r="AW618" s="12" t="s">
        <v>35</v>
      </c>
      <c r="AX618" s="12" t="s">
        <v>71</v>
      </c>
      <c r="AY618" s="228" t="s">
        <v>168</v>
      </c>
    </row>
    <row r="619" spans="2:65" s="13" customFormat="1" ht="13.5">
      <c r="B619" s="229"/>
      <c r="C619" s="230"/>
      <c r="D619" s="219" t="s">
        <v>177</v>
      </c>
      <c r="E619" s="231" t="s">
        <v>21</v>
      </c>
      <c r="F619" s="232" t="s">
        <v>724</v>
      </c>
      <c r="G619" s="230"/>
      <c r="H619" s="233">
        <v>0.35</v>
      </c>
      <c r="I619" s="234"/>
      <c r="J619" s="230"/>
      <c r="K619" s="230"/>
      <c r="L619" s="235"/>
      <c r="M619" s="236"/>
      <c r="N619" s="237"/>
      <c r="O619" s="237"/>
      <c r="P619" s="237"/>
      <c r="Q619" s="237"/>
      <c r="R619" s="237"/>
      <c r="S619" s="237"/>
      <c r="T619" s="238"/>
      <c r="AT619" s="239" t="s">
        <v>177</v>
      </c>
      <c r="AU619" s="239" t="s">
        <v>80</v>
      </c>
      <c r="AV619" s="13" t="s">
        <v>80</v>
      </c>
      <c r="AW619" s="13" t="s">
        <v>35</v>
      </c>
      <c r="AX619" s="13" t="s">
        <v>71</v>
      </c>
      <c r="AY619" s="239" t="s">
        <v>168</v>
      </c>
    </row>
    <row r="620" spans="2:65" s="14" customFormat="1" ht="13.5">
      <c r="B620" s="240"/>
      <c r="C620" s="241"/>
      <c r="D620" s="242" t="s">
        <v>177</v>
      </c>
      <c r="E620" s="243" t="s">
        <v>21</v>
      </c>
      <c r="F620" s="244" t="s">
        <v>184</v>
      </c>
      <c r="G620" s="241"/>
      <c r="H620" s="245">
        <v>11.15</v>
      </c>
      <c r="I620" s="246"/>
      <c r="J620" s="241"/>
      <c r="K620" s="241"/>
      <c r="L620" s="247"/>
      <c r="M620" s="248"/>
      <c r="N620" s="249"/>
      <c r="O620" s="249"/>
      <c r="P620" s="249"/>
      <c r="Q620" s="249"/>
      <c r="R620" s="249"/>
      <c r="S620" s="249"/>
      <c r="T620" s="250"/>
      <c r="AT620" s="251" t="s">
        <v>177</v>
      </c>
      <c r="AU620" s="251" t="s">
        <v>80</v>
      </c>
      <c r="AV620" s="14" t="s">
        <v>175</v>
      </c>
      <c r="AW620" s="14" t="s">
        <v>35</v>
      </c>
      <c r="AX620" s="14" t="s">
        <v>78</v>
      </c>
      <c r="AY620" s="251" t="s">
        <v>168</v>
      </c>
    </row>
    <row r="621" spans="2:65" s="1" customFormat="1" ht="22.5" customHeight="1">
      <c r="B621" s="42"/>
      <c r="C621" s="205" t="s">
        <v>725</v>
      </c>
      <c r="D621" s="205" t="s">
        <v>170</v>
      </c>
      <c r="E621" s="206" t="s">
        <v>726</v>
      </c>
      <c r="F621" s="207" t="s">
        <v>727</v>
      </c>
      <c r="G621" s="208" t="s">
        <v>173</v>
      </c>
      <c r="H621" s="209">
        <v>1743.5840000000001</v>
      </c>
      <c r="I621" s="210"/>
      <c r="J621" s="211">
        <f>ROUND(I621*H621,2)</f>
        <v>0</v>
      </c>
      <c r="K621" s="207" t="s">
        <v>174</v>
      </c>
      <c r="L621" s="62"/>
      <c r="M621" s="212" t="s">
        <v>21</v>
      </c>
      <c r="N621" s="213" t="s">
        <v>42</v>
      </c>
      <c r="O621" s="43"/>
      <c r="P621" s="214">
        <f>O621*H621</f>
        <v>0</v>
      </c>
      <c r="Q621" s="214">
        <v>3.82E-3</v>
      </c>
      <c r="R621" s="214">
        <f>Q621*H621</f>
        <v>6.6604908800000002</v>
      </c>
      <c r="S621" s="214">
        <v>0</v>
      </c>
      <c r="T621" s="215">
        <f>S621*H621</f>
        <v>0</v>
      </c>
      <c r="AR621" s="25" t="s">
        <v>175</v>
      </c>
      <c r="AT621" s="25" t="s">
        <v>170</v>
      </c>
      <c r="AU621" s="25" t="s">
        <v>80</v>
      </c>
      <c r="AY621" s="25" t="s">
        <v>168</v>
      </c>
      <c r="BE621" s="216">
        <f>IF(N621="základní",J621,0)</f>
        <v>0</v>
      </c>
      <c r="BF621" s="216">
        <f>IF(N621="snížená",J621,0)</f>
        <v>0</v>
      </c>
      <c r="BG621" s="216">
        <f>IF(N621="zákl. přenesená",J621,0)</f>
        <v>0</v>
      </c>
      <c r="BH621" s="216">
        <f>IF(N621="sníž. přenesená",J621,0)</f>
        <v>0</v>
      </c>
      <c r="BI621" s="216">
        <f>IF(N621="nulová",J621,0)</f>
        <v>0</v>
      </c>
      <c r="BJ621" s="25" t="s">
        <v>78</v>
      </c>
      <c r="BK621" s="216">
        <f>ROUND(I621*H621,2)</f>
        <v>0</v>
      </c>
      <c r="BL621" s="25" t="s">
        <v>175</v>
      </c>
      <c r="BM621" s="25" t="s">
        <v>728</v>
      </c>
    </row>
    <row r="622" spans="2:65" s="12" customFormat="1" ht="13.5">
      <c r="B622" s="217"/>
      <c r="C622" s="218"/>
      <c r="D622" s="219" t="s">
        <v>177</v>
      </c>
      <c r="E622" s="220" t="s">
        <v>21</v>
      </c>
      <c r="F622" s="221" t="s">
        <v>729</v>
      </c>
      <c r="G622" s="218"/>
      <c r="H622" s="222" t="s">
        <v>21</v>
      </c>
      <c r="I622" s="223"/>
      <c r="J622" s="218"/>
      <c r="K622" s="218"/>
      <c r="L622" s="224"/>
      <c r="M622" s="225"/>
      <c r="N622" s="226"/>
      <c r="O622" s="226"/>
      <c r="P622" s="226"/>
      <c r="Q622" s="226"/>
      <c r="R622" s="226"/>
      <c r="S622" s="226"/>
      <c r="T622" s="227"/>
      <c r="AT622" s="228" t="s">
        <v>177</v>
      </c>
      <c r="AU622" s="228" t="s">
        <v>80</v>
      </c>
      <c r="AV622" s="12" t="s">
        <v>78</v>
      </c>
      <c r="AW622" s="12" t="s">
        <v>35</v>
      </c>
      <c r="AX622" s="12" t="s">
        <v>71</v>
      </c>
      <c r="AY622" s="228" t="s">
        <v>168</v>
      </c>
    </row>
    <row r="623" spans="2:65" s="12" customFormat="1" ht="13.5">
      <c r="B623" s="217"/>
      <c r="C623" s="218"/>
      <c r="D623" s="219" t="s">
        <v>177</v>
      </c>
      <c r="E623" s="220" t="s">
        <v>21</v>
      </c>
      <c r="F623" s="221" t="s">
        <v>730</v>
      </c>
      <c r="G623" s="218"/>
      <c r="H623" s="222" t="s">
        <v>21</v>
      </c>
      <c r="I623" s="223"/>
      <c r="J623" s="218"/>
      <c r="K623" s="218"/>
      <c r="L623" s="224"/>
      <c r="M623" s="225"/>
      <c r="N623" s="226"/>
      <c r="O623" s="226"/>
      <c r="P623" s="226"/>
      <c r="Q623" s="226"/>
      <c r="R623" s="226"/>
      <c r="S623" s="226"/>
      <c r="T623" s="227"/>
      <c r="AT623" s="228" t="s">
        <v>177</v>
      </c>
      <c r="AU623" s="228" t="s">
        <v>80</v>
      </c>
      <c r="AV623" s="12" t="s">
        <v>78</v>
      </c>
      <c r="AW623" s="12" t="s">
        <v>35</v>
      </c>
      <c r="AX623" s="12" t="s">
        <v>71</v>
      </c>
      <c r="AY623" s="228" t="s">
        <v>168</v>
      </c>
    </row>
    <row r="624" spans="2:65" s="13" customFormat="1" ht="13.5">
      <c r="B624" s="229"/>
      <c r="C624" s="230"/>
      <c r="D624" s="242" t="s">
        <v>177</v>
      </c>
      <c r="E624" s="252" t="s">
        <v>21</v>
      </c>
      <c r="F624" s="253" t="s">
        <v>731</v>
      </c>
      <c r="G624" s="230"/>
      <c r="H624" s="254">
        <v>1743.5840000000001</v>
      </c>
      <c r="I624" s="234"/>
      <c r="J624" s="230"/>
      <c r="K624" s="230"/>
      <c r="L624" s="235"/>
      <c r="M624" s="236"/>
      <c r="N624" s="237"/>
      <c r="O624" s="237"/>
      <c r="P624" s="237"/>
      <c r="Q624" s="237"/>
      <c r="R624" s="237"/>
      <c r="S624" s="237"/>
      <c r="T624" s="238"/>
      <c r="AT624" s="239" t="s">
        <v>177</v>
      </c>
      <c r="AU624" s="239" t="s">
        <v>80</v>
      </c>
      <c r="AV624" s="13" t="s">
        <v>80</v>
      </c>
      <c r="AW624" s="13" t="s">
        <v>35</v>
      </c>
      <c r="AX624" s="13" t="s">
        <v>78</v>
      </c>
      <c r="AY624" s="239" t="s">
        <v>168</v>
      </c>
    </row>
    <row r="625" spans="2:65" s="1" customFormat="1" ht="22.5" customHeight="1">
      <c r="B625" s="42"/>
      <c r="C625" s="205" t="s">
        <v>732</v>
      </c>
      <c r="D625" s="205" t="s">
        <v>170</v>
      </c>
      <c r="E625" s="206" t="s">
        <v>733</v>
      </c>
      <c r="F625" s="207" t="s">
        <v>734</v>
      </c>
      <c r="G625" s="208" t="s">
        <v>173</v>
      </c>
      <c r="H625" s="209">
        <v>3327.3980000000001</v>
      </c>
      <c r="I625" s="210"/>
      <c r="J625" s="211">
        <f>ROUND(I625*H625,2)</f>
        <v>0</v>
      </c>
      <c r="K625" s="207" t="s">
        <v>174</v>
      </c>
      <c r="L625" s="62"/>
      <c r="M625" s="212" t="s">
        <v>21</v>
      </c>
      <c r="N625" s="213" t="s">
        <v>42</v>
      </c>
      <c r="O625" s="43"/>
      <c r="P625" s="214">
        <f>O625*H625</f>
        <v>0</v>
      </c>
      <c r="Q625" s="214">
        <v>3.48E-3</v>
      </c>
      <c r="R625" s="214">
        <f>Q625*H625</f>
        <v>11.57934504</v>
      </c>
      <c r="S625" s="214">
        <v>0</v>
      </c>
      <c r="T625" s="215">
        <f>S625*H625</f>
        <v>0</v>
      </c>
      <c r="AR625" s="25" t="s">
        <v>175</v>
      </c>
      <c r="AT625" s="25" t="s">
        <v>170</v>
      </c>
      <c r="AU625" s="25" t="s">
        <v>80</v>
      </c>
      <c r="AY625" s="25" t="s">
        <v>168</v>
      </c>
      <c r="BE625" s="216">
        <f>IF(N625="základní",J625,0)</f>
        <v>0</v>
      </c>
      <c r="BF625" s="216">
        <f>IF(N625="snížená",J625,0)</f>
        <v>0</v>
      </c>
      <c r="BG625" s="216">
        <f>IF(N625="zákl. přenesená",J625,0)</f>
        <v>0</v>
      </c>
      <c r="BH625" s="216">
        <f>IF(N625="sníž. přenesená",J625,0)</f>
        <v>0</v>
      </c>
      <c r="BI625" s="216">
        <f>IF(N625="nulová",J625,0)</f>
        <v>0</v>
      </c>
      <c r="BJ625" s="25" t="s">
        <v>78</v>
      </c>
      <c r="BK625" s="216">
        <f>ROUND(I625*H625,2)</f>
        <v>0</v>
      </c>
      <c r="BL625" s="25" t="s">
        <v>175</v>
      </c>
      <c r="BM625" s="25" t="s">
        <v>735</v>
      </c>
    </row>
    <row r="626" spans="2:65" s="12" customFormat="1" ht="13.5">
      <c r="B626" s="217"/>
      <c r="C626" s="218"/>
      <c r="D626" s="219" t="s">
        <v>177</v>
      </c>
      <c r="E626" s="220" t="s">
        <v>21</v>
      </c>
      <c r="F626" s="221" t="s">
        <v>440</v>
      </c>
      <c r="G626" s="218"/>
      <c r="H626" s="222" t="s">
        <v>21</v>
      </c>
      <c r="I626" s="223"/>
      <c r="J626" s="218"/>
      <c r="K626" s="218"/>
      <c r="L626" s="224"/>
      <c r="M626" s="225"/>
      <c r="N626" s="226"/>
      <c r="O626" s="226"/>
      <c r="P626" s="226"/>
      <c r="Q626" s="226"/>
      <c r="R626" s="226"/>
      <c r="S626" s="226"/>
      <c r="T626" s="227"/>
      <c r="AT626" s="228" t="s">
        <v>177</v>
      </c>
      <c r="AU626" s="228" t="s">
        <v>80</v>
      </c>
      <c r="AV626" s="12" t="s">
        <v>78</v>
      </c>
      <c r="AW626" s="12" t="s">
        <v>35</v>
      </c>
      <c r="AX626" s="12" t="s">
        <v>71</v>
      </c>
      <c r="AY626" s="228" t="s">
        <v>168</v>
      </c>
    </row>
    <row r="627" spans="2:65" s="13" customFormat="1" ht="13.5">
      <c r="B627" s="229"/>
      <c r="C627" s="230"/>
      <c r="D627" s="219" t="s">
        <v>177</v>
      </c>
      <c r="E627" s="231" t="s">
        <v>21</v>
      </c>
      <c r="F627" s="232" t="s">
        <v>736</v>
      </c>
      <c r="G627" s="230"/>
      <c r="H627" s="233">
        <v>265.3</v>
      </c>
      <c r="I627" s="234"/>
      <c r="J627" s="230"/>
      <c r="K627" s="230"/>
      <c r="L627" s="235"/>
      <c r="M627" s="236"/>
      <c r="N627" s="237"/>
      <c r="O627" s="237"/>
      <c r="P627" s="237"/>
      <c r="Q627" s="237"/>
      <c r="R627" s="237"/>
      <c r="S627" s="237"/>
      <c r="T627" s="238"/>
      <c r="AT627" s="239" t="s">
        <v>177</v>
      </c>
      <c r="AU627" s="239" t="s">
        <v>80</v>
      </c>
      <c r="AV627" s="13" t="s">
        <v>80</v>
      </c>
      <c r="AW627" s="13" t="s">
        <v>35</v>
      </c>
      <c r="AX627" s="13" t="s">
        <v>71</v>
      </c>
      <c r="AY627" s="239" t="s">
        <v>168</v>
      </c>
    </row>
    <row r="628" spans="2:65" s="13" customFormat="1" ht="13.5">
      <c r="B628" s="229"/>
      <c r="C628" s="230"/>
      <c r="D628" s="219" t="s">
        <v>177</v>
      </c>
      <c r="E628" s="231" t="s">
        <v>21</v>
      </c>
      <c r="F628" s="232" t="s">
        <v>737</v>
      </c>
      <c r="G628" s="230"/>
      <c r="H628" s="233">
        <v>0.88</v>
      </c>
      <c r="I628" s="234"/>
      <c r="J628" s="230"/>
      <c r="K628" s="230"/>
      <c r="L628" s="235"/>
      <c r="M628" s="236"/>
      <c r="N628" s="237"/>
      <c r="O628" s="237"/>
      <c r="P628" s="237"/>
      <c r="Q628" s="237"/>
      <c r="R628" s="237"/>
      <c r="S628" s="237"/>
      <c r="T628" s="238"/>
      <c r="AT628" s="239" t="s">
        <v>177</v>
      </c>
      <c r="AU628" s="239" t="s">
        <v>80</v>
      </c>
      <c r="AV628" s="13" t="s">
        <v>80</v>
      </c>
      <c r="AW628" s="13" t="s">
        <v>35</v>
      </c>
      <c r="AX628" s="13" t="s">
        <v>71</v>
      </c>
      <c r="AY628" s="239" t="s">
        <v>168</v>
      </c>
    </row>
    <row r="629" spans="2:65" s="13" customFormat="1" ht="13.5">
      <c r="B629" s="229"/>
      <c r="C629" s="230"/>
      <c r="D629" s="219" t="s">
        <v>177</v>
      </c>
      <c r="E629" s="231" t="s">
        <v>21</v>
      </c>
      <c r="F629" s="232" t="s">
        <v>738</v>
      </c>
      <c r="G629" s="230"/>
      <c r="H629" s="233">
        <v>-0.27400000000000002</v>
      </c>
      <c r="I629" s="234"/>
      <c r="J629" s="230"/>
      <c r="K629" s="230"/>
      <c r="L629" s="235"/>
      <c r="M629" s="236"/>
      <c r="N629" s="237"/>
      <c r="O629" s="237"/>
      <c r="P629" s="237"/>
      <c r="Q629" s="237"/>
      <c r="R629" s="237"/>
      <c r="S629" s="237"/>
      <c r="T629" s="238"/>
      <c r="AT629" s="239" t="s">
        <v>177</v>
      </c>
      <c r="AU629" s="239" t="s">
        <v>80</v>
      </c>
      <c r="AV629" s="13" t="s">
        <v>80</v>
      </c>
      <c r="AW629" s="13" t="s">
        <v>35</v>
      </c>
      <c r="AX629" s="13" t="s">
        <v>71</v>
      </c>
      <c r="AY629" s="239" t="s">
        <v>168</v>
      </c>
    </row>
    <row r="630" spans="2:65" s="13" customFormat="1" ht="13.5">
      <c r="B630" s="229"/>
      <c r="C630" s="230"/>
      <c r="D630" s="219" t="s">
        <v>177</v>
      </c>
      <c r="E630" s="231" t="s">
        <v>21</v>
      </c>
      <c r="F630" s="232" t="s">
        <v>739</v>
      </c>
      <c r="G630" s="230"/>
      <c r="H630" s="233">
        <v>-0.84599999999999997</v>
      </c>
      <c r="I630" s="234"/>
      <c r="J630" s="230"/>
      <c r="K630" s="230"/>
      <c r="L630" s="235"/>
      <c r="M630" s="236"/>
      <c r="N630" s="237"/>
      <c r="O630" s="237"/>
      <c r="P630" s="237"/>
      <c r="Q630" s="237"/>
      <c r="R630" s="237"/>
      <c r="S630" s="237"/>
      <c r="T630" s="238"/>
      <c r="AT630" s="239" t="s">
        <v>177</v>
      </c>
      <c r="AU630" s="239" t="s">
        <v>80</v>
      </c>
      <c r="AV630" s="13" t="s">
        <v>80</v>
      </c>
      <c r="AW630" s="13" t="s">
        <v>35</v>
      </c>
      <c r="AX630" s="13" t="s">
        <v>71</v>
      </c>
      <c r="AY630" s="239" t="s">
        <v>168</v>
      </c>
    </row>
    <row r="631" spans="2:65" s="13" customFormat="1" ht="13.5">
      <c r="B631" s="229"/>
      <c r="C631" s="230"/>
      <c r="D631" s="219" t="s">
        <v>177</v>
      </c>
      <c r="E631" s="231" t="s">
        <v>21</v>
      </c>
      <c r="F631" s="232" t="s">
        <v>740</v>
      </c>
      <c r="G631" s="230"/>
      <c r="H631" s="233">
        <v>-6.8479999999999999</v>
      </c>
      <c r="I631" s="234"/>
      <c r="J631" s="230"/>
      <c r="K631" s="230"/>
      <c r="L631" s="235"/>
      <c r="M631" s="236"/>
      <c r="N631" s="237"/>
      <c r="O631" s="237"/>
      <c r="P631" s="237"/>
      <c r="Q631" s="237"/>
      <c r="R631" s="237"/>
      <c r="S631" s="237"/>
      <c r="T631" s="238"/>
      <c r="AT631" s="239" t="s">
        <v>177</v>
      </c>
      <c r="AU631" s="239" t="s">
        <v>80</v>
      </c>
      <c r="AV631" s="13" t="s">
        <v>80</v>
      </c>
      <c r="AW631" s="13" t="s">
        <v>35</v>
      </c>
      <c r="AX631" s="13" t="s">
        <v>71</v>
      </c>
      <c r="AY631" s="239" t="s">
        <v>168</v>
      </c>
    </row>
    <row r="632" spans="2:65" s="13" customFormat="1" ht="13.5">
      <c r="B632" s="229"/>
      <c r="C632" s="230"/>
      <c r="D632" s="219" t="s">
        <v>177</v>
      </c>
      <c r="E632" s="231" t="s">
        <v>21</v>
      </c>
      <c r="F632" s="232" t="s">
        <v>741</v>
      </c>
      <c r="G632" s="230"/>
      <c r="H632" s="233">
        <v>-16.722000000000001</v>
      </c>
      <c r="I632" s="234"/>
      <c r="J632" s="230"/>
      <c r="K632" s="230"/>
      <c r="L632" s="235"/>
      <c r="M632" s="236"/>
      <c r="N632" s="237"/>
      <c r="O632" s="237"/>
      <c r="P632" s="237"/>
      <c r="Q632" s="237"/>
      <c r="R632" s="237"/>
      <c r="S632" s="237"/>
      <c r="T632" s="238"/>
      <c r="AT632" s="239" t="s">
        <v>177</v>
      </c>
      <c r="AU632" s="239" t="s">
        <v>80</v>
      </c>
      <c r="AV632" s="13" t="s">
        <v>80</v>
      </c>
      <c r="AW632" s="13" t="s">
        <v>35</v>
      </c>
      <c r="AX632" s="13" t="s">
        <v>71</v>
      </c>
      <c r="AY632" s="239" t="s">
        <v>168</v>
      </c>
    </row>
    <row r="633" spans="2:65" s="13" customFormat="1" ht="13.5">
      <c r="B633" s="229"/>
      <c r="C633" s="230"/>
      <c r="D633" s="219" t="s">
        <v>177</v>
      </c>
      <c r="E633" s="231" t="s">
        <v>21</v>
      </c>
      <c r="F633" s="232" t="s">
        <v>742</v>
      </c>
      <c r="G633" s="230"/>
      <c r="H633" s="233">
        <v>1.3680000000000001</v>
      </c>
      <c r="I633" s="234"/>
      <c r="J633" s="230"/>
      <c r="K633" s="230"/>
      <c r="L633" s="235"/>
      <c r="M633" s="236"/>
      <c r="N633" s="237"/>
      <c r="O633" s="237"/>
      <c r="P633" s="237"/>
      <c r="Q633" s="237"/>
      <c r="R633" s="237"/>
      <c r="S633" s="237"/>
      <c r="T633" s="238"/>
      <c r="AT633" s="239" t="s">
        <v>177</v>
      </c>
      <c r="AU633" s="239" t="s">
        <v>80</v>
      </c>
      <c r="AV633" s="13" t="s">
        <v>80</v>
      </c>
      <c r="AW633" s="13" t="s">
        <v>35</v>
      </c>
      <c r="AX633" s="13" t="s">
        <v>71</v>
      </c>
      <c r="AY633" s="239" t="s">
        <v>168</v>
      </c>
    </row>
    <row r="634" spans="2:65" s="12" customFormat="1" ht="13.5">
      <c r="B634" s="217"/>
      <c r="C634" s="218"/>
      <c r="D634" s="219" t="s">
        <v>177</v>
      </c>
      <c r="E634" s="220" t="s">
        <v>21</v>
      </c>
      <c r="F634" s="221" t="s">
        <v>283</v>
      </c>
      <c r="G634" s="218"/>
      <c r="H634" s="222" t="s">
        <v>21</v>
      </c>
      <c r="I634" s="223"/>
      <c r="J634" s="218"/>
      <c r="K634" s="218"/>
      <c r="L634" s="224"/>
      <c r="M634" s="225"/>
      <c r="N634" s="226"/>
      <c r="O634" s="226"/>
      <c r="P634" s="226"/>
      <c r="Q634" s="226"/>
      <c r="R634" s="226"/>
      <c r="S634" s="226"/>
      <c r="T634" s="227"/>
      <c r="AT634" s="228" t="s">
        <v>177</v>
      </c>
      <c r="AU634" s="228" t="s">
        <v>80</v>
      </c>
      <c r="AV634" s="12" t="s">
        <v>78</v>
      </c>
      <c r="AW634" s="12" t="s">
        <v>35</v>
      </c>
      <c r="AX634" s="12" t="s">
        <v>71</v>
      </c>
      <c r="AY634" s="228" t="s">
        <v>168</v>
      </c>
    </row>
    <row r="635" spans="2:65" s="13" customFormat="1" ht="13.5">
      <c r="B635" s="229"/>
      <c r="C635" s="230"/>
      <c r="D635" s="219" t="s">
        <v>177</v>
      </c>
      <c r="E635" s="231" t="s">
        <v>21</v>
      </c>
      <c r="F635" s="232" t="s">
        <v>743</v>
      </c>
      <c r="G635" s="230"/>
      <c r="H635" s="233">
        <v>642.6</v>
      </c>
      <c r="I635" s="234"/>
      <c r="J635" s="230"/>
      <c r="K635" s="230"/>
      <c r="L635" s="235"/>
      <c r="M635" s="236"/>
      <c r="N635" s="237"/>
      <c r="O635" s="237"/>
      <c r="P635" s="237"/>
      <c r="Q635" s="237"/>
      <c r="R635" s="237"/>
      <c r="S635" s="237"/>
      <c r="T635" s="238"/>
      <c r="AT635" s="239" t="s">
        <v>177</v>
      </c>
      <c r="AU635" s="239" t="s">
        <v>80</v>
      </c>
      <c r="AV635" s="13" t="s">
        <v>80</v>
      </c>
      <c r="AW635" s="13" t="s">
        <v>35</v>
      </c>
      <c r="AX635" s="13" t="s">
        <v>71</v>
      </c>
      <c r="AY635" s="239" t="s">
        <v>168</v>
      </c>
    </row>
    <row r="636" spans="2:65" s="13" customFormat="1" ht="13.5">
      <c r="B636" s="229"/>
      <c r="C636" s="230"/>
      <c r="D636" s="219" t="s">
        <v>177</v>
      </c>
      <c r="E636" s="231" t="s">
        <v>21</v>
      </c>
      <c r="F636" s="232" t="s">
        <v>744</v>
      </c>
      <c r="G636" s="230"/>
      <c r="H636" s="233">
        <v>-4.4870000000000001</v>
      </c>
      <c r="I636" s="234"/>
      <c r="J636" s="230"/>
      <c r="K636" s="230"/>
      <c r="L636" s="235"/>
      <c r="M636" s="236"/>
      <c r="N636" s="237"/>
      <c r="O636" s="237"/>
      <c r="P636" s="237"/>
      <c r="Q636" s="237"/>
      <c r="R636" s="237"/>
      <c r="S636" s="237"/>
      <c r="T636" s="238"/>
      <c r="AT636" s="239" t="s">
        <v>177</v>
      </c>
      <c r="AU636" s="239" t="s">
        <v>80</v>
      </c>
      <c r="AV636" s="13" t="s">
        <v>80</v>
      </c>
      <c r="AW636" s="13" t="s">
        <v>35</v>
      </c>
      <c r="AX636" s="13" t="s">
        <v>71</v>
      </c>
      <c r="AY636" s="239" t="s">
        <v>168</v>
      </c>
    </row>
    <row r="637" spans="2:65" s="13" customFormat="1" ht="13.5">
      <c r="B637" s="229"/>
      <c r="C637" s="230"/>
      <c r="D637" s="219" t="s">
        <v>177</v>
      </c>
      <c r="E637" s="231" t="s">
        <v>21</v>
      </c>
      <c r="F637" s="232" t="s">
        <v>745</v>
      </c>
      <c r="G637" s="230"/>
      <c r="H637" s="233">
        <v>-7.1459999999999999</v>
      </c>
      <c r="I637" s="234"/>
      <c r="J637" s="230"/>
      <c r="K637" s="230"/>
      <c r="L637" s="235"/>
      <c r="M637" s="236"/>
      <c r="N637" s="237"/>
      <c r="O637" s="237"/>
      <c r="P637" s="237"/>
      <c r="Q637" s="237"/>
      <c r="R637" s="237"/>
      <c r="S637" s="237"/>
      <c r="T637" s="238"/>
      <c r="AT637" s="239" t="s">
        <v>177</v>
      </c>
      <c r="AU637" s="239" t="s">
        <v>80</v>
      </c>
      <c r="AV637" s="13" t="s">
        <v>80</v>
      </c>
      <c r="AW637" s="13" t="s">
        <v>35</v>
      </c>
      <c r="AX637" s="13" t="s">
        <v>71</v>
      </c>
      <c r="AY637" s="239" t="s">
        <v>168</v>
      </c>
    </row>
    <row r="638" spans="2:65" s="13" customFormat="1" ht="13.5">
      <c r="B638" s="229"/>
      <c r="C638" s="230"/>
      <c r="D638" s="219" t="s">
        <v>177</v>
      </c>
      <c r="E638" s="231" t="s">
        <v>21</v>
      </c>
      <c r="F638" s="232" t="s">
        <v>746</v>
      </c>
      <c r="G638" s="230"/>
      <c r="H638" s="233">
        <v>0.68799999999999994</v>
      </c>
      <c r="I638" s="234"/>
      <c r="J638" s="230"/>
      <c r="K638" s="230"/>
      <c r="L638" s="235"/>
      <c r="M638" s="236"/>
      <c r="N638" s="237"/>
      <c r="O638" s="237"/>
      <c r="P638" s="237"/>
      <c r="Q638" s="237"/>
      <c r="R638" s="237"/>
      <c r="S638" s="237"/>
      <c r="T638" s="238"/>
      <c r="AT638" s="239" t="s">
        <v>177</v>
      </c>
      <c r="AU638" s="239" t="s">
        <v>80</v>
      </c>
      <c r="AV638" s="13" t="s">
        <v>80</v>
      </c>
      <c r="AW638" s="13" t="s">
        <v>35</v>
      </c>
      <c r="AX638" s="13" t="s">
        <v>71</v>
      </c>
      <c r="AY638" s="239" t="s">
        <v>168</v>
      </c>
    </row>
    <row r="639" spans="2:65" s="13" customFormat="1" ht="13.5">
      <c r="B639" s="229"/>
      <c r="C639" s="230"/>
      <c r="D639" s="219" t="s">
        <v>177</v>
      </c>
      <c r="E639" s="231" t="s">
        <v>21</v>
      </c>
      <c r="F639" s="232" t="s">
        <v>747</v>
      </c>
      <c r="G639" s="230"/>
      <c r="H639" s="233">
        <v>-40.287999999999997</v>
      </c>
      <c r="I639" s="234"/>
      <c r="J639" s="230"/>
      <c r="K639" s="230"/>
      <c r="L639" s="235"/>
      <c r="M639" s="236"/>
      <c r="N639" s="237"/>
      <c r="O639" s="237"/>
      <c r="P639" s="237"/>
      <c r="Q639" s="237"/>
      <c r="R639" s="237"/>
      <c r="S639" s="237"/>
      <c r="T639" s="238"/>
      <c r="AT639" s="239" t="s">
        <v>177</v>
      </c>
      <c r="AU639" s="239" t="s">
        <v>80</v>
      </c>
      <c r="AV639" s="13" t="s">
        <v>80</v>
      </c>
      <c r="AW639" s="13" t="s">
        <v>35</v>
      </c>
      <c r="AX639" s="13" t="s">
        <v>71</v>
      </c>
      <c r="AY639" s="239" t="s">
        <v>168</v>
      </c>
    </row>
    <row r="640" spans="2:65" s="13" customFormat="1" ht="13.5">
      <c r="B640" s="229"/>
      <c r="C640" s="230"/>
      <c r="D640" s="219" t="s">
        <v>177</v>
      </c>
      <c r="E640" s="231" t="s">
        <v>21</v>
      </c>
      <c r="F640" s="232" t="s">
        <v>748</v>
      </c>
      <c r="G640" s="230"/>
      <c r="H640" s="233">
        <v>-17.702000000000002</v>
      </c>
      <c r="I640" s="234"/>
      <c r="J640" s="230"/>
      <c r="K640" s="230"/>
      <c r="L640" s="235"/>
      <c r="M640" s="236"/>
      <c r="N640" s="237"/>
      <c r="O640" s="237"/>
      <c r="P640" s="237"/>
      <c r="Q640" s="237"/>
      <c r="R640" s="237"/>
      <c r="S640" s="237"/>
      <c r="T640" s="238"/>
      <c r="AT640" s="239" t="s">
        <v>177</v>
      </c>
      <c r="AU640" s="239" t="s">
        <v>80</v>
      </c>
      <c r="AV640" s="13" t="s">
        <v>80</v>
      </c>
      <c r="AW640" s="13" t="s">
        <v>35</v>
      </c>
      <c r="AX640" s="13" t="s">
        <v>71</v>
      </c>
      <c r="AY640" s="239" t="s">
        <v>168</v>
      </c>
    </row>
    <row r="641" spans="2:51" s="13" customFormat="1" ht="13.5">
      <c r="B641" s="229"/>
      <c r="C641" s="230"/>
      <c r="D641" s="219" t="s">
        <v>177</v>
      </c>
      <c r="E641" s="231" t="s">
        <v>21</v>
      </c>
      <c r="F641" s="232" t="s">
        <v>749</v>
      </c>
      <c r="G641" s="230"/>
      <c r="H641" s="233">
        <v>2.8479999999999999</v>
      </c>
      <c r="I641" s="234"/>
      <c r="J641" s="230"/>
      <c r="K641" s="230"/>
      <c r="L641" s="235"/>
      <c r="M641" s="236"/>
      <c r="N641" s="237"/>
      <c r="O641" s="237"/>
      <c r="P641" s="237"/>
      <c r="Q641" s="237"/>
      <c r="R641" s="237"/>
      <c r="S641" s="237"/>
      <c r="T641" s="238"/>
      <c r="AT641" s="239" t="s">
        <v>177</v>
      </c>
      <c r="AU641" s="239" t="s">
        <v>80</v>
      </c>
      <c r="AV641" s="13" t="s">
        <v>80</v>
      </c>
      <c r="AW641" s="13" t="s">
        <v>35</v>
      </c>
      <c r="AX641" s="13" t="s">
        <v>71</v>
      </c>
      <c r="AY641" s="239" t="s">
        <v>168</v>
      </c>
    </row>
    <row r="642" spans="2:51" s="12" customFormat="1" ht="13.5">
      <c r="B642" s="217"/>
      <c r="C642" s="218"/>
      <c r="D642" s="219" t="s">
        <v>177</v>
      </c>
      <c r="E642" s="220" t="s">
        <v>21</v>
      </c>
      <c r="F642" s="221" t="s">
        <v>433</v>
      </c>
      <c r="G642" s="218"/>
      <c r="H642" s="222" t="s">
        <v>21</v>
      </c>
      <c r="I642" s="223"/>
      <c r="J642" s="218"/>
      <c r="K642" s="218"/>
      <c r="L642" s="224"/>
      <c r="M642" s="225"/>
      <c r="N642" s="226"/>
      <c r="O642" s="226"/>
      <c r="P642" s="226"/>
      <c r="Q642" s="226"/>
      <c r="R642" s="226"/>
      <c r="S642" s="226"/>
      <c r="T642" s="227"/>
      <c r="AT642" s="228" t="s">
        <v>177</v>
      </c>
      <c r="AU642" s="228" t="s">
        <v>80</v>
      </c>
      <c r="AV642" s="12" t="s">
        <v>78</v>
      </c>
      <c r="AW642" s="12" t="s">
        <v>35</v>
      </c>
      <c r="AX642" s="12" t="s">
        <v>71</v>
      </c>
      <c r="AY642" s="228" t="s">
        <v>168</v>
      </c>
    </row>
    <row r="643" spans="2:51" s="13" customFormat="1" ht="13.5">
      <c r="B643" s="229"/>
      <c r="C643" s="230"/>
      <c r="D643" s="219" t="s">
        <v>177</v>
      </c>
      <c r="E643" s="231" t="s">
        <v>21</v>
      </c>
      <c r="F643" s="232" t="s">
        <v>750</v>
      </c>
      <c r="G643" s="230"/>
      <c r="H643" s="233">
        <v>247.07499999999999</v>
      </c>
      <c r="I643" s="234"/>
      <c r="J643" s="230"/>
      <c r="K643" s="230"/>
      <c r="L643" s="235"/>
      <c r="M643" s="236"/>
      <c r="N643" s="237"/>
      <c r="O643" s="237"/>
      <c r="P643" s="237"/>
      <c r="Q643" s="237"/>
      <c r="R643" s="237"/>
      <c r="S643" s="237"/>
      <c r="T643" s="238"/>
      <c r="AT643" s="239" t="s">
        <v>177</v>
      </c>
      <c r="AU643" s="239" t="s">
        <v>80</v>
      </c>
      <c r="AV643" s="13" t="s">
        <v>80</v>
      </c>
      <c r="AW643" s="13" t="s">
        <v>35</v>
      </c>
      <c r="AX643" s="13" t="s">
        <v>71</v>
      </c>
      <c r="AY643" s="239" t="s">
        <v>168</v>
      </c>
    </row>
    <row r="644" spans="2:51" s="13" customFormat="1" ht="13.5">
      <c r="B644" s="229"/>
      <c r="C644" s="230"/>
      <c r="D644" s="219" t="s">
        <v>177</v>
      </c>
      <c r="E644" s="231" t="s">
        <v>21</v>
      </c>
      <c r="F644" s="232" t="s">
        <v>751</v>
      </c>
      <c r="G644" s="230"/>
      <c r="H644" s="233">
        <v>-0.13700000000000001</v>
      </c>
      <c r="I644" s="234"/>
      <c r="J644" s="230"/>
      <c r="K644" s="230"/>
      <c r="L644" s="235"/>
      <c r="M644" s="236"/>
      <c r="N644" s="237"/>
      <c r="O644" s="237"/>
      <c r="P644" s="237"/>
      <c r="Q644" s="237"/>
      <c r="R644" s="237"/>
      <c r="S644" s="237"/>
      <c r="T644" s="238"/>
      <c r="AT644" s="239" t="s">
        <v>177</v>
      </c>
      <c r="AU644" s="239" t="s">
        <v>80</v>
      </c>
      <c r="AV644" s="13" t="s">
        <v>80</v>
      </c>
      <c r="AW644" s="13" t="s">
        <v>35</v>
      </c>
      <c r="AX644" s="13" t="s">
        <v>71</v>
      </c>
      <c r="AY644" s="239" t="s">
        <v>168</v>
      </c>
    </row>
    <row r="645" spans="2:51" s="13" customFormat="1" ht="13.5">
      <c r="B645" s="229"/>
      <c r="C645" s="230"/>
      <c r="D645" s="219" t="s">
        <v>177</v>
      </c>
      <c r="E645" s="231" t="s">
        <v>21</v>
      </c>
      <c r="F645" s="232" t="s">
        <v>752</v>
      </c>
      <c r="G645" s="230"/>
      <c r="H645" s="233">
        <v>-2.048</v>
      </c>
      <c r="I645" s="234"/>
      <c r="J645" s="230"/>
      <c r="K645" s="230"/>
      <c r="L645" s="235"/>
      <c r="M645" s="236"/>
      <c r="N645" s="237"/>
      <c r="O645" s="237"/>
      <c r="P645" s="237"/>
      <c r="Q645" s="237"/>
      <c r="R645" s="237"/>
      <c r="S645" s="237"/>
      <c r="T645" s="238"/>
      <c r="AT645" s="239" t="s">
        <v>177</v>
      </c>
      <c r="AU645" s="239" t="s">
        <v>80</v>
      </c>
      <c r="AV645" s="13" t="s">
        <v>80</v>
      </c>
      <c r="AW645" s="13" t="s">
        <v>35</v>
      </c>
      <c r="AX645" s="13" t="s">
        <v>71</v>
      </c>
      <c r="AY645" s="239" t="s">
        <v>168</v>
      </c>
    </row>
    <row r="646" spans="2:51" s="13" customFormat="1" ht="13.5">
      <c r="B646" s="229"/>
      <c r="C646" s="230"/>
      <c r="D646" s="219" t="s">
        <v>177</v>
      </c>
      <c r="E646" s="231" t="s">
        <v>21</v>
      </c>
      <c r="F646" s="232" t="s">
        <v>753</v>
      </c>
      <c r="G646" s="230"/>
      <c r="H646" s="233">
        <v>-11.129</v>
      </c>
      <c r="I646" s="234"/>
      <c r="J646" s="230"/>
      <c r="K646" s="230"/>
      <c r="L646" s="235"/>
      <c r="M646" s="236"/>
      <c r="N646" s="237"/>
      <c r="O646" s="237"/>
      <c r="P646" s="237"/>
      <c r="Q646" s="237"/>
      <c r="R646" s="237"/>
      <c r="S646" s="237"/>
      <c r="T646" s="238"/>
      <c r="AT646" s="239" t="s">
        <v>177</v>
      </c>
      <c r="AU646" s="239" t="s">
        <v>80</v>
      </c>
      <c r="AV646" s="13" t="s">
        <v>80</v>
      </c>
      <c r="AW646" s="13" t="s">
        <v>35</v>
      </c>
      <c r="AX646" s="13" t="s">
        <v>71</v>
      </c>
      <c r="AY646" s="239" t="s">
        <v>168</v>
      </c>
    </row>
    <row r="647" spans="2:51" s="13" customFormat="1" ht="13.5">
      <c r="B647" s="229"/>
      <c r="C647" s="230"/>
      <c r="D647" s="219" t="s">
        <v>177</v>
      </c>
      <c r="E647" s="231" t="s">
        <v>21</v>
      </c>
      <c r="F647" s="232" t="s">
        <v>754</v>
      </c>
      <c r="G647" s="230"/>
      <c r="H647" s="233">
        <v>-2.8210000000000002</v>
      </c>
      <c r="I647" s="234"/>
      <c r="J647" s="230"/>
      <c r="K647" s="230"/>
      <c r="L647" s="235"/>
      <c r="M647" s="236"/>
      <c r="N647" s="237"/>
      <c r="O647" s="237"/>
      <c r="P647" s="237"/>
      <c r="Q647" s="237"/>
      <c r="R647" s="237"/>
      <c r="S647" s="237"/>
      <c r="T647" s="238"/>
      <c r="AT647" s="239" t="s">
        <v>177</v>
      </c>
      <c r="AU647" s="239" t="s">
        <v>80</v>
      </c>
      <c r="AV647" s="13" t="s">
        <v>80</v>
      </c>
      <c r="AW647" s="13" t="s">
        <v>35</v>
      </c>
      <c r="AX647" s="13" t="s">
        <v>71</v>
      </c>
      <c r="AY647" s="239" t="s">
        <v>168</v>
      </c>
    </row>
    <row r="648" spans="2:51" s="13" customFormat="1" ht="13.5">
      <c r="B648" s="229"/>
      <c r="C648" s="230"/>
      <c r="D648" s="219" t="s">
        <v>177</v>
      </c>
      <c r="E648" s="231" t="s">
        <v>21</v>
      </c>
      <c r="F648" s="232" t="s">
        <v>755</v>
      </c>
      <c r="G648" s="230"/>
      <c r="H648" s="233">
        <v>-4.319</v>
      </c>
      <c r="I648" s="234"/>
      <c r="J648" s="230"/>
      <c r="K648" s="230"/>
      <c r="L648" s="235"/>
      <c r="M648" s="236"/>
      <c r="N648" s="237"/>
      <c r="O648" s="237"/>
      <c r="P648" s="237"/>
      <c r="Q648" s="237"/>
      <c r="R648" s="237"/>
      <c r="S648" s="237"/>
      <c r="T648" s="238"/>
      <c r="AT648" s="239" t="s">
        <v>177</v>
      </c>
      <c r="AU648" s="239" t="s">
        <v>80</v>
      </c>
      <c r="AV648" s="13" t="s">
        <v>80</v>
      </c>
      <c r="AW648" s="13" t="s">
        <v>35</v>
      </c>
      <c r="AX648" s="13" t="s">
        <v>71</v>
      </c>
      <c r="AY648" s="239" t="s">
        <v>168</v>
      </c>
    </row>
    <row r="649" spans="2:51" s="13" customFormat="1" ht="13.5">
      <c r="B649" s="229"/>
      <c r="C649" s="230"/>
      <c r="D649" s="219" t="s">
        <v>177</v>
      </c>
      <c r="E649" s="231" t="s">
        <v>21</v>
      </c>
      <c r="F649" s="232" t="s">
        <v>756</v>
      </c>
      <c r="G649" s="230"/>
      <c r="H649" s="233">
        <v>1.01</v>
      </c>
      <c r="I649" s="234"/>
      <c r="J649" s="230"/>
      <c r="K649" s="230"/>
      <c r="L649" s="235"/>
      <c r="M649" s="236"/>
      <c r="N649" s="237"/>
      <c r="O649" s="237"/>
      <c r="P649" s="237"/>
      <c r="Q649" s="237"/>
      <c r="R649" s="237"/>
      <c r="S649" s="237"/>
      <c r="T649" s="238"/>
      <c r="AT649" s="239" t="s">
        <v>177</v>
      </c>
      <c r="AU649" s="239" t="s">
        <v>80</v>
      </c>
      <c r="AV649" s="13" t="s">
        <v>80</v>
      </c>
      <c r="AW649" s="13" t="s">
        <v>35</v>
      </c>
      <c r="AX649" s="13" t="s">
        <v>71</v>
      </c>
      <c r="AY649" s="239" t="s">
        <v>168</v>
      </c>
    </row>
    <row r="650" spans="2:51" s="12" customFormat="1" ht="13.5">
      <c r="B650" s="217"/>
      <c r="C650" s="218"/>
      <c r="D650" s="219" t="s">
        <v>177</v>
      </c>
      <c r="E650" s="220" t="s">
        <v>21</v>
      </c>
      <c r="F650" s="221" t="s">
        <v>430</v>
      </c>
      <c r="G650" s="218"/>
      <c r="H650" s="222" t="s">
        <v>21</v>
      </c>
      <c r="I650" s="223"/>
      <c r="J650" s="218"/>
      <c r="K650" s="218"/>
      <c r="L650" s="224"/>
      <c r="M650" s="225"/>
      <c r="N650" s="226"/>
      <c r="O650" s="226"/>
      <c r="P650" s="226"/>
      <c r="Q650" s="226"/>
      <c r="R650" s="226"/>
      <c r="S650" s="226"/>
      <c r="T650" s="227"/>
      <c r="AT650" s="228" t="s">
        <v>177</v>
      </c>
      <c r="AU650" s="228" t="s">
        <v>80</v>
      </c>
      <c r="AV650" s="12" t="s">
        <v>78</v>
      </c>
      <c r="AW650" s="12" t="s">
        <v>35</v>
      </c>
      <c r="AX650" s="12" t="s">
        <v>71</v>
      </c>
      <c r="AY650" s="228" t="s">
        <v>168</v>
      </c>
    </row>
    <row r="651" spans="2:51" s="13" customFormat="1" ht="13.5">
      <c r="B651" s="229"/>
      <c r="C651" s="230"/>
      <c r="D651" s="219" t="s">
        <v>177</v>
      </c>
      <c r="E651" s="231" t="s">
        <v>21</v>
      </c>
      <c r="F651" s="232" t="s">
        <v>757</v>
      </c>
      <c r="G651" s="230"/>
      <c r="H651" s="233">
        <v>542.77700000000004</v>
      </c>
      <c r="I651" s="234"/>
      <c r="J651" s="230"/>
      <c r="K651" s="230"/>
      <c r="L651" s="235"/>
      <c r="M651" s="236"/>
      <c r="N651" s="237"/>
      <c r="O651" s="237"/>
      <c r="P651" s="237"/>
      <c r="Q651" s="237"/>
      <c r="R651" s="237"/>
      <c r="S651" s="237"/>
      <c r="T651" s="238"/>
      <c r="AT651" s="239" t="s">
        <v>177</v>
      </c>
      <c r="AU651" s="239" t="s">
        <v>80</v>
      </c>
      <c r="AV651" s="13" t="s">
        <v>80</v>
      </c>
      <c r="AW651" s="13" t="s">
        <v>35</v>
      </c>
      <c r="AX651" s="13" t="s">
        <v>71</v>
      </c>
      <c r="AY651" s="239" t="s">
        <v>168</v>
      </c>
    </row>
    <row r="652" spans="2:51" s="13" customFormat="1" ht="13.5">
      <c r="B652" s="229"/>
      <c r="C652" s="230"/>
      <c r="D652" s="219" t="s">
        <v>177</v>
      </c>
      <c r="E652" s="231" t="s">
        <v>21</v>
      </c>
      <c r="F652" s="232" t="s">
        <v>758</v>
      </c>
      <c r="G652" s="230"/>
      <c r="H652" s="233">
        <v>1.552</v>
      </c>
      <c r="I652" s="234"/>
      <c r="J652" s="230"/>
      <c r="K652" s="230"/>
      <c r="L652" s="235"/>
      <c r="M652" s="236"/>
      <c r="N652" s="237"/>
      <c r="O652" s="237"/>
      <c r="P652" s="237"/>
      <c r="Q652" s="237"/>
      <c r="R652" s="237"/>
      <c r="S652" s="237"/>
      <c r="T652" s="238"/>
      <c r="AT652" s="239" t="s">
        <v>177</v>
      </c>
      <c r="AU652" s="239" t="s">
        <v>80</v>
      </c>
      <c r="AV652" s="13" t="s">
        <v>80</v>
      </c>
      <c r="AW652" s="13" t="s">
        <v>35</v>
      </c>
      <c r="AX652" s="13" t="s">
        <v>71</v>
      </c>
      <c r="AY652" s="239" t="s">
        <v>168</v>
      </c>
    </row>
    <row r="653" spans="2:51" s="13" customFormat="1" ht="13.5">
      <c r="B653" s="229"/>
      <c r="C653" s="230"/>
      <c r="D653" s="219" t="s">
        <v>177</v>
      </c>
      <c r="E653" s="231" t="s">
        <v>21</v>
      </c>
      <c r="F653" s="232" t="s">
        <v>759</v>
      </c>
      <c r="G653" s="230"/>
      <c r="H653" s="233">
        <v>1.5189999999999999</v>
      </c>
      <c r="I653" s="234"/>
      <c r="J653" s="230"/>
      <c r="K653" s="230"/>
      <c r="L653" s="235"/>
      <c r="M653" s="236"/>
      <c r="N653" s="237"/>
      <c r="O653" s="237"/>
      <c r="P653" s="237"/>
      <c r="Q653" s="237"/>
      <c r="R653" s="237"/>
      <c r="S653" s="237"/>
      <c r="T653" s="238"/>
      <c r="AT653" s="239" t="s">
        <v>177</v>
      </c>
      <c r="AU653" s="239" t="s">
        <v>80</v>
      </c>
      <c r="AV653" s="13" t="s">
        <v>80</v>
      </c>
      <c r="AW653" s="13" t="s">
        <v>35</v>
      </c>
      <c r="AX653" s="13" t="s">
        <v>71</v>
      </c>
      <c r="AY653" s="239" t="s">
        <v>168</v>
      </c>
    </row>
    <row r="654" spans="2:51" s="13" customFormat="1" ht="13.5">
      <c r="B654" s="229"/>
      <c r="C654" s="230"/>
      <c r="D654" s="219" t="s">
        <v>177</v>
      </c>
      <c r="E654" s="231" t="s">
        <v>21</v>
      </c>
      <c r="F654" s="232" t="s">
        <v>760</v>
      </c>
      <c r="G654" s="230"/>
      <c r="H654" s="233">
        <v>-3.8980000000000001</v>
      </c>
      <c r="I654" s="234"/>
      <c r="J654" s="230"/>
      <c r="K654" s="230"/>
      <c r="L654" s="235"/>
      <c r="M654" s="236"/>
      <c r="N654" s="237"/>
      <c r="O654" s="237"/>
      <c r="P654" s="237"/>
      <c r="Q654" s="237"/>
      <c r="R654" s="237"/>
      <c r="S654" s="237"/>
      <c r="T654" s="238"/>
      <c r="AT654" s="239" t="s">
        <v>177</v>
      </c>
      <c r="AU654" s="239" t="s">
        <v>80</v>
      </c>
      <c r="AV654" s="13" t="s">
        <v>80</v>
      </c>
      <c r="AW654" s="13" t="s">
        <v>35</v>
      </c>
      <c r="AX654" s="13" t="s">
        <v>71</v>
      </c>
      <c r="AY654" s="239" t="s">
        <v>168</v>
      </c>
    </row>
    <row r="655" spans="2:51" s="13" customFormat="1" ht="13.5">
      <c r="B655" s="229"/>
      <c r="C655" s="230"/>
      <c r="D655" s="219" t="s">
        <v>177</v>
      </c>
      <c r="E655" s="231" t="s">
        <v>21</v>
      </c>
      <c r="F655" s="232" t="s">
        <v>761</v>
      </c>
      <c r="G655" s="230"/>
      <c r="H655" s="233">
        <v>-6.4790000000000001</v>
      </c>
      <c r="I655" s="234"/>
      <c r="J655" s="230"/>
      <c r="K655" s="230"/>
      <c r="L655" s="235"/>
      <c r="M655" s="236"/>
      <c r="N655" s="237"/>
      <c r="O655" s="237"/>
      <c r="P655" s="237"/>
      <c r="Q655" s="237"/>
      <c r="R655" s="237"/>
      <c r="S655" s="237"/>
      <c r="T655" s="238"/>
      <c r="AT655" s="239" t="s">
        <v>177</v>
      </c>
      <c r="AU655" s="239" t="s">
        <v>80</v>
      </c>
      <c r="AV655" s="13" t="s">
        <v>80</v>
      </c>
      <c r="AW655" s="13" t="s">
        <v>35</v>
      </c>
      <c r="AX655" s="13" t="s">
        <v>71</v>
      </c>
      <c r="AY655" s="239" t="s">
        <v>168</v>
      </c>
    </row>
    <row r="656" spans="2:51" s="13" customFormat="1" ht="13.5">
      <c r="B656" s="229"/>
      <c r="C656" s="230"/>
      <c r="D656" s="219" t="s">
        <v>177</v>
      </c>
      <c r="E656" s="231" t="s">
        <v>21</v>
      </c>
      <c r="F656" s="232" t="s">
        <v>762</v>
      </c>
      <c r="G656" s="230"/>
      <c r="H656" s="233">
        <v>-2.9910000000000001</v>
      </c>
      <c r="I656" s="234"/>
      <c r="J656" s="230"/>
      <c r="K656" s="230"/>
      <c r="L656" s="235"/>
      <c r="M656" s="236"/>
      <c r="N656" s="237"/>
      <c r="O656" s="237"/>
      <c r="P656" s="237"/>
      <c r="Q656" s="237"/>
      <c r="R656" s="237"/>
      <c r="S656" s="237"/>
      <c r="T656" s="238"/>
      <c r="AT656" s="239" t="s">
        <v>177</v>
      </c>
      <c r="AU656" s="239" t="s">
        <v>80</v>
      </c>
      <c r="AV656" s="13" t="s">
        <v>80</v>
      </c>
      <c r="AW656" s="13" t="s">
        <v>35</v>
      </c>
      <c r="AX656" s="13" t="s">
        <v>71</v>
      </c>
      <c r="AY656" s="239" t="s">
        <v>168</v>
      </c>
    </row>
    <row r="657" spans="2:51" s="13" customFormat="1" ht="13.5">
      <c r="B657" s="229"/>
      <c r="C657" s="230"/>
      <c r="D657" s="219" t="s">
        <v>177</v>
      </c>
      <c r="E657" s="231" t="s">
        <v>21</v>
      </c>
      <c r="F657" s="232" t="s">
        <v>763</v>
      </c>
      <c r="G657" s="230"/>
      <c r="H657" s="233">
        <v>-66.486000000000004</v>
      </c>
      <c r="I657" s="234"/>
      <c r="J657" s="230"/>
      <c r="K657" s="230"/>
      <c r="L657" s="235"/>
      <c r="M657" s="236"/>
      <c r="N657" s="237"/>
      <c r="O657" s="237"/>
      <c r="P657" s="237"/>
      <c r="Q657" s="237"/>
      <c r="R657" s="237"/>
      <c r="S657" s="237"/>
      <c r="T657" s="238"/>
      <c r="AT657" s="239" t="s">
        <v>177</v>
      </c>
      <c r="AU657" s="239" t="s">
        <v>80</v>
      </c>
      <c r="AV657" s="13" t="s">
        <v>80</v>
      </c>
      <c r="AW657" s="13" t="s">
        <v>35</v>
      </c>
      <c r="AX657" s="13" t="s">
        <v>71</v>
      </c>
      <c r="AY657" s="239" t="s">
        <v>168</v>
      </c>
    </row>
    <row r="658" spans="2:51" s="13" customFormat="1" ht="13.5">
      <c r="B658" s="229"/>
      <c r="C658" s="230"/>
      <c r="D658" s="219" t="s">
        <v>177</v>
      </c>
      <c r="E658" s="231" t="s">
        <v>21</v>
      </c>
      <c r="F658" s="232" t="s">
        <v>764</v>
      </c>
      <c r="G658" s="230"/>
      <c r="H658" s="233">
        <v>2.258</v>
      </c>
      <c r="I658" s="234"/>
      <c r="J658" s="230"/>
      <c r="K658" s="230"/>
      <c r="L658" s="235"/>
      <c r="M658" s="236"/>
      <c r="N658" s="237"/>
      <c r="O658" s="237"/>
      <c r="P658" s="237"/>
      <c r="Q658" s="237"/>
      <c r="R658" s="237"/>
      <c r="S658" s="237"/>
      <c r="T658" s="238"/>
      <c r="AT658" s="239" t="s">
        <v>177</v>
      </c>
      <c r="AU658" s="239" t="s">
        <v>80</v>
      </c>
      <c r="AV658" s="13" t="s">
        <v>80</v>
      </c>
      <c r="AW658" s="13" t="s">
        <v>35</v>
      </c>
      <c r="AX658" s="13" t="s">
        <v>71</v>
      </c>
      <c r="AY658" s="239" t="s">
        <v>168</v>
      </c>
    </row>
    <row r="659" spans="2:51" s="12" customFormat="1" ht="13.5">
      <c r="B659" s="217"/>
      <c r="C659" s="218"/>
      <c r="D659" s="219" t="s">
        <v>177</v>
      </c>
      <c r="E659" s="220" t="s">
        <v>21</v>
      </c>
      <c r="F659" s="221" t="s">
        <v>420</v>
      </c>
      <c r="G659" s="218"/>
      <c r="H659" s="222" t="s">
        <v>21</v>
      </c>
      <c r="I659" s="223"/>
      <c r="J659" s="218"/>
      <c r="K659" s="218"/>
      <c r="L659" s="224"/>
      <c r="M659" s="225"/>
      <c r="N659" s="226"/>
      <c r="O659" s="226"/>
      <c r="P659" s="226"/>
      <c r="Q659" s="226"/>
      <c r="R659" s="226"/>
      <c r="S659" s="226"/>
      <c r="T659" s="227"/>
      <c r="AT659" s="228" t="s">
        <v>177</v>
      </c>
      <c r="AU659" s="228" t="s">
        <v>80</v>
      </c>
      <c r="AV659" s="12" t="s">
        <v>78</v>
      </c>
      <c r="AW659" s="12" t="s">
        <v>35</v>
      </c>
      <c r="AX659" s="12" t="s">
        <v>71</v>
      </c>
      <c r="AY659" s="228" t="s">
        <v>168</v>
      </c>
    </row>
    <row r="660" spans="2:51" s="13" customFormat="1" ht="13.5">
      <c r="B660" s="229"/>
      <c r="C660" s="230"/>
      <c r="D660" s="219" t="s">
        <v>177</v>
      </c>
      <c r="E660" s="231" t="s">
        <v>21</v>
      </c>
      <c r="F660" s="232" t="s">
        <v>765</v>
      </c>
      <c r="G660" s="230"/>
      <c r="H660" s="233">
        <v>194.47499999999999</v>
      </c>
      <c r="I660" s="234"/>
      <c r="J660" s="230"/>
      <c r="K660" s="230"/>
      <c r="L660" s="235"/>
      <c r="M660" s="236"/>
      <c r="N660" s="237"/>
      <c r="O660" s="237"/>
      <c r="P660" s="237"/>
      <c r="Q660" s="237"/>
      <c r="R660" s="237"/>
      <c r="S660" s="237"/>
      <c r="T660" s="238"/>
      <c r="AT660" s="239" t="s">
        <v>177</v>
      </c>
      <c r="AU660" s="239" t="s">
        <v>80</v>
      </c>
      <c r="AV660" s="13" t="s">
        <v>80</v>
      </c>
      <c r="AW660" s="13" t="s">
        <v>35</v>
      </c>
      <c r="AX660" s="13" t="s">
        <v>71</v>
      </c>
      <c r="AY660" s="239" t="s">
        <v>168</v>
      </c>
    </row>
    <row r="661" spans="2:51" s="13" customFormat="1" ht="13.5">
      <c r="B661" s="229"/>
      <c r="C661" s="230"/>
      <c r="D661" s="219" t="s">
        <v>177</v>
      </c>
      <c r="E661" s="231" t="s">
        <v>21</v>
      </c>
      <c r="F661" s="232" t="s">
        <v>766</v>
      </c>
      <c r="G661" s="230"/>
      <c r="H661" s="233">
        <v>4.3099999999999996</v>
      </c>
      <c r="I661" s="234"/>
      <c r="J661" s="230"/>
      <c r="K661" s="230"/>
      <c r="L661" s="235"/>
      <c r="M661" s="236"/>
      <c r="N661" s="237"/>
      <c r="O661" s="237"/>
      <c r="P661" s="237"/>
      <c r="Q661" s="237"/>
      <c r="R661" s="237"/>
      <c r="S661" s="237"/>
      <c r="T661" s="238"/>
      <c r="AT661" s="239" t="s">
        <v>177</v>
      </c>
      <c r="AU661" s="239" t="s">
        <v>80</v>
      </c>
      <c r="AV661" s="13" t="s">
        <v>80</v>
      </c>
      <c r="AW661" s="13" t="s">
        <v>35</v>
      </c>
      <c r="AX661" s="13" t="s">
        <v>71</v>
      </c>
      <c r="AY661" s="239" t="s">
        <v>168</v>
      </c>
    </row>
    <row r="662" spans="2:51" s="13" customFormat="1" ht="13.5">
      <c r="B662" s="229"/>
      <c r="C662" s="230"/>
      <c r="D662" s="219" t="s">
        <v>177</v>
      </c>
      <c r="E662" s="231" t="s">
        <v>21</v>
      </c>
      <c r="F662" s="232" t="s">
        <v>767</v>
      </c>
      <c r="G662" s="230"/>
      <c r="H662" s="233">
        <v>-5.0919999999999996</v>
      </c>
      <c r="I662" s="234"/>
      <c r="J662" s="230"/>
      <c r="K662" s="230"/>
      <c r="L662" s="235"/>
      <c r="M662" s="236"/>
      <c r="N662" s="237"/>
      <c r="O662" s="237"/>
      <c r="P662" s="237"/>
      <c r="Q662" s="237"/>
      <c r="R662" s="237"/>
      <c r="S662" s="237"/>
      <c r="T662" s="238"/>
      <c r="AT662" s="239" t="s">
        <v>177</v>
      </c>
      <c r="AU662" s="239" t="s">
        <v>80</v>
      </c>
      <c r="AV662" s="13" t="s">
        <v>80</v>
      </c>
      <c r="AW662" s="13" t="s">
        <v>35</v>
      </c>
      <c r="AX662" s="13" t="s">
        <v>71</v>
      </c>
      <c r="AY662" s="239" t="s">
        <v>168</v>
      </c>
    </row>
    <row r="663" spans="2:51" s="13" customFormat="1" ht="13.5">
      <c r="B663" s="229"/>
      <c r="C663" s="230"/>
      <c r="D663" s="219" t="s">
        <v>177</v>
      </c>
      <c r="E663" s="231" t="s">
        <v>21</v>
      </c>
      <c r="F663" s="232" t="s">
        <v>768</v>
      </c>
      <c r="G663" s="230"/>
      <c r="H663" s="233">
        <v>1.5629999999999999</v>
      </c>
      <c r="I663" s="234"/>
      <c r="J663" s="230"/>
      <c r="K663" s="230"/>
      <c r="L663" s="235"/>
      <c r="M663" s="236"/>
      <c r="N663" s="237"/>
      <c r="O663" s="237"/>
      <c r="P663" s="237"/>
      <c r="Q663" s="237"/>
      <c r="R663" s="237"/>
      <c r="S663" s="237"/>
      <c r="T663" s="238"/>
      <c r="AT663" s="239" t="s">
        <v>177</v>
      </c>
      <c r="AU663" s="239" t="s">
        <v>80</v>
      </c>
      <c r="AV663" s="13" t="s">
        <v>80</v>
      </c>
      <c r="AW663" s="13" t="s">
        <v>35</v>
      </c>
      <c r="AX663" s="13" t="s">
        <v>71</v>
      </c>
      <c r="AY663" s="239" t="s">
        <v>168</v>
      </c>
    </row>
    <row r="664" spans="2:51" s="13" customFormat="1" ht="13.5">
      <c r="B664" s="229"/>
      <c r="C664" s="230"/>
      <c r="D664" s="219" t="s">
        <v>177</v>
      </c>
      <c r="E664" s="231" t="s">
        <v>21</v>
      </c>
      <c r="F664" s="232" t="s">
        <v>769</v>
      </c>
      <c r="G664" s="230"/>
      <c r="H664" s="233">
        <v>-3.218</v>
      </c>
      <c r="I664" s="234"/>
      <c r="J664" s="230"/>
      <c r="K664" s="230"/>
      <c r="L664" s="235"/>
      <c r="M664" s="236"/>
      <c r="N664" s="237"/>
      <c r="O664" s="237"/>
      <c r="P664" s="237"/>
      <c r="Q664" s="237"/>
      <c r="R664" s="237"/>
      <c r="S664" s="237"/>
      <c r="T664" s="238"/>
      <c r="AT664" s="239" t="s">
        <v>177</v>
      </c>
      <c r="AU664" s="239" t="s">
        <v>80</v>
      </c>
      <c r="AV664" s="13" t="s">
        <v>80</v>
      </c>
      <c r="AW664" s="13" t="s">
        <v>35</v>
      </c>
      <c r="AX664" s="13" t="s">
        <v>71</v>
      </c>
      <c r="AY664" s="239" t="s">
        <v>168</v>
      </c>
    </row>
    <row r="665" spans="2:51" s="13" customFormat="1" ht="13.5">
      <c r="B665" s="229"/>
      <c r="C665" s="230"/>
      <c r="D665" s="219" t="s">
        <v>177</v>
      </c>
      <c r="E665" s="231" t="s">
        <v>21</v>
      </c>
      <c r="F665" s="232" t="s">
        <v>770</v>
      </c>
      <c r="G665" s="230"/>
      <c r="H665" s="233">
        <v>-6.5049999999999999</v>
      </c>
      <c r="I665" s="234"/>
      <c r="J665" s="230"/>
      <c r="K665" s="230"/>
      <c r="L665" s="235"/>
      <c r="M665" s="236"/>
      <c r="N665" s="237"/>
      <c r="O665" s="237"/>
      <c r="P665" s="237"/>
      <c r="Q665" s="237"/>
      <c r="R665" s="237"/>
      <c r="S665" s="237"/>
      <c r="T665" s="238"/>
      <c r="AT665" s="239" t="s">
        <v>177</v>
      </c>
      <c r="AU665" s="239" t="s">
        <v>80</v>
      </c>
      <c r="AV665" s="13" t="s">
        <v>80</v>
      </c>
      <c r="AW665" s="13" t="s">
        <v>35</v>
      </c>
      <c r="AX665" s="13" t="s">
        <v>71</v>
      </c>
      <c r="AY665" s="239" t="s">
        <v>168</v>
      </c>
    </row>
    <row r="666" spans="2:51" s="13" customFormat="1" ht="13.5">
      <c r="B666" s="229"/>
      <c r="C666" s="230"/>
      <c r="D666" s="219" t="s">
        <v>177</v>
      </c>
      <c r="E666" s="231" t="s">
        <v>21</v>
      </c>
      <c r="F666" s="232" t="s">
        <v>771</v>
      </c>
      <c r="G666" s="230"/>
      <c r="H666" s="233">
        <v>-23.492999999999999</v>
      </c>
      <c r="I666" s="234"/>
      <c r="J666" s="230"/>
      <c r="K666" s="230"/>
      <c r="L666" s="235"/>
      <c r="M666" s="236"/>
      <c r="N666" s="237"/>
      <c r="O666" s="237"/>
      <c r="P666" s="237"/>
      <c r="Q666" s="237"/>
      <c r="R666" s="237"/>
      <c r="S666" s="237"/>
      <c r="T666" s="238"/>
      <c r="AT666" s="239" t="s">
        <v>177</v>
      </c>
      <c r="AU666" s="239" t="s">
        <v>80</v>
      </c>
      <c r="AV666" s="13" t="s">
        <v>80</v>
      </c>
      <c r="AW666" s="13" t="s">
        <v>35</v>
      </c>
      <c r="AX666" s="13" t="s">
        <v>71</v>
      </c>
      <c r="AY666" s="239" t="s">
        <v>168</v>
      </c>
    </row>
    <row r="667" spans="2:51" s="12" customFormat="1" ht="13.5">
      <c r="B667" s="217"/>
      <c r="C667" s="218"/>
      <c r="D667" s="219" t="s">
        <v>177</v>
      </c>
      <c r="E667" s="220" t="s">
        <v>21</v>
      </c>
      <c r="F667" s="221" t="s">
        <v>473</v>
      </c>
      <c r="G667" s="218"/>
      <c r="H667" s="222" t="s">
        <v>21</v>
      </c>
      <c r="I667" s="223"/>
      <c r="J667" s="218"/>
      <c r="K667" s="218"/>
      <c r="L667" s="224"/>
      <c r="M667" s="225"/>
      <c r="N667" s="226"/>
      <c r="O667" s="226"/>
      <c r="P667" s="226"/>
      <c r="Q667" s="226"/>
      <c r="R667" s="226"/>
      <c r="S667" s="226"/>
      <c r="T667" s="227"/>
      <c r="AT667" s="228" t="s">
        <v>177</v>
      </c>
      <c r="AU667" s="228" t="s">
        <v>80</v>
      </c>
      <c r="AV667" s="12" t="s">
        <v>78</v>
      </c>
      <c r="AW667" s="12" t="s">
        <v>35</v>
      </c>
      <c r="AX667" s="12" t="s">
        <v>71</v>
      </c>
      <c r="AY667" s="228" t="s">
        <v>168</v>
      </c>
    </row>
    <row r="668" spans="2:51" s="13" customFormat="1" ht="13.5">
      <c r="B668" s="229"/>
      <c r="C668" s="230"/>
      <c r="D668" s="219" t="s">
        <v>177</v>
      </c>
      <c r="E668" s="231" t="s">
        <v>21</v>
      </c>
      <c r="F668" s="232" t="s">
        <v>772</v>
      </c>
      <c r="G668" s="230"/>
      <c r="H668" s="233">
        <v>288.63200000000001</v>
      </c>
      <c r="I668" s="234"/>
      <c r="J668" s="230"/>
      <c r="K668" s="230"/>
      <c r="L668" s="235"/>
      <c r="M668" s="236"/>
      <c r="N668" s="237"/>
      <c r="O668" s="237"/>
      <c r="P668" s="237"/>
      <c r="Q668" s="237"/>
      <c r="R668" s="237"/>
      <c r="S668" s="237"/>
      <c r="T668" s="238"/>
      <c r="AT668" s="239" t="s">
        <v>177</v>
      </c>
      <c r="AU668" s="239" t="s">
        <v>80</v>
      </c>
      <c r="AV668" s="13" t="s">
        <v>80</v>
      </c>
      <c r="AW668" s="13" t="s">
        <v>35</v>
      </c>
      <c r="AX668" s="13" t="s">
        <v>71</v>
      </c>
      <c r="AY668" s="239" t="s">
        <v>168</v>
      </c>
    </row>
    <row r="669" spans="2:51" s="13" customFormat="1" ht="13.5">
      <c r="B669" s="229"/>
      <c r="C669" s="230"/>
      <c r="D669" s="219" t="s">
        <v>177</v>
      </c>
      <c r="E669" s="231" t="s">
        <v>21</v>
      </c>
      <c r="F669" s="232" t="s">
        <v>773</v>
      </c>
      <c r="G669" s="230"/>
      <c r="H669" s="233">
        <v>1.954</v>
      </c>
      <c r="I669" s="234"/>
      <c r="J669" s="230"/>
      <c r="K669" s="230"/>
      <c r="L669" s="235"/>
      <c r="M669" s="236"/>
      <c r="N669" s="237"/>
      <c r="O669" s="237"/>
      <c r="P669" s="237"/>
      <c r="Q669" s="237"/>
      <c r="R669" s="237"/>
      <c r="S669" s="237"/>
      <c r="T669" s="238"/>
      <c r="AT669" s="239" t="s">
        <v>177</v>
      </c>
      <c r="AU669" s="239" t="s">
        <v>80</v>
      </c>
      <c r="AV669" s="13" t="s">
        <v>80</v>
      </c>
      <c r="AW669" s="13" t="s">
        <v>35</v>
      </c>
      <c r="AX669" s="13" t="s">
        <v>71</v>
      </c>
      <c r="AY669" s="239" t="s">
        <v>168</v>
      </c>
    </row>
    <row r="670" spans="2:51" s="13" customFormat="1" ht="13.5">
      <c r="B670" s="229"/>
      <c r="C670" s="230"/>
      <c r="D670" s="219" t="s">
        <v>177</v>
      </c>
      <c r="E670" s="231" t="s">
        <v>21</v>
      </c>
      <c r="F670" s="232" t="s">
        <v>774</v>
      </c>
      <c r="G670" s="230"/>
      <c r="H670" s="233">
        <v>-16.263000000000002</v>
      </c>
      <c r="I670" s="234"/>
      <c r="J670" s="230"/>
      <c r="K670" s="230"/>
      <c r="L670" s="235"/>
      <c r="M670" s="236"/>
      <c r="N670" s="237"/>
      <c r="O670" s="237"/>
      <c r="P670" s="237"/>
      <c r="Q670" s="237"/>
      <c r="R670" s="237"/>
      <c r="S670" s="237"/>
      <c r="T670" s="238"/>
      <c r="AT670" s="239" t="s">
        <v>177</v>
      </c>
      <c r="AU670" s="239" t="s">
        <v>80</v>
      </c>
      <c r="AV670" s="13" t="s">
        <v>80</v>
      </c>
      <c r="AW670" s="13" t="s">
        <v>35</v>
      </c>
      <c r="AX670" s="13" t="s">
        <v>71</v>
      </c>
      <c r="AY670" s="239" t="s">
        <v>168</v>
      </c>
    </row>
    <row r="671" spans="2:51" s="13" customFormat="1" ht="13.5">
      <c r="B671" s="229"/>
      <c r="C671" s="230"/>
      <c r="D671" s="219" t="s">
        <v>177</v>
      </c>
      <c r="E671" s="231" t="s">
        <v>21</v>
      </c>
      <c r="F671" s="232" t="s">
        <v>771</v>
      </c>
      <c r="G671" s="230"/>
      <c r="H671" s="233">
        <v>-23.492999999999999</v>
      </c>
      <c r="I671" s="234"/>
      <c r="J671" s="230"/>
      <c r="K671" s="230"/>
      <c r="L671" s="235"/>
      <c r="M671" s="236"/>
      <c r="N671" s="237"/>
      <c r="O671" s="237"/>
      <c r="P671" s="237"/>
      <c r="Q671" s="237"/>
      <c r="R671" s="237"/>
      <c r="S671" s="237"/>
      <c r="T671" s="238"/>
      <c r="AT671" s="239" t="s">
        <v>177</v>
      </c>
      <c r="AU671" s="239" t="s">
        <v>80</v>
      </c>
      <c r="AV671" s="13" t="s">
        <v>80</v>
      </c>
      <c r="AW671" s="13" t="s">
        <v>35</v>
      </c>
      <c r="AX671" s="13" t="s">
        <v>71</v>
      </c>
      <c r="AY671" s="239" t="s">
        <v>168</v>
      </c>
    </row>
    <row r="672" spans="2:51" s="12" customFormat="1" ht="13.5">
      <c r="B672" s="217"/>
      <c r="C672" s="218"/>
      <c r="D672" s="219" t="s">
        <v>177</v>
      </c>
      <c r="E672" s="220" t="s">
        <v>21</v>
      </c>
      <c r="F672" s="221" t="s">
        <v>446</v>
      </c>
      <c r="G672" s="218"/>
      <c r="H672" s="222" t="s">
        <v>21</v>
      </c>
      <c r="I672" s="223"/>
      <c r="J672" s="218"/>
      <c r="K672" s="218"/>
      <c r="L672" s="224"/>
      <c r="M672" s="225"/>
      <c r="N672" s="226"/>
      <c r="O672" s="226"/>
      <c r="P672" s="226"/>
      <c r="Q672" s="226"/>
      <c r="R672" s="226"/>
      <c r="S672" s="226"/>
      <c r="T672" s="227"/>
      <c r="AT672" s="228" t="s">
        <v>177</v>
      </c>
      <c r="AU672" s="228" t="s">
        <v>80</v>
      </c>
      <c r="AV672" s="12" t="s">
        <v>78</v>
      </c>
      <c r="AW672" s="12" t="s">
        <v>35</v>
      </c>
      <c r="AX672" s="12" t="s">
        <v>71</v>
      </c>
      <c r="AY672" s="228" t="s">
        <v>168</v>
      </c>
    </row>
    <row r="673" spans="2:51" s="13" customFormat="1" ht="13.5">
      <c r="B673" s="229"/>
      <c r="C673" s="230"/>
      <c r="D673" s="219" t="s">
        <v>177</v>
      </c>
      <c r="E673" s="231" t="s">
        <v>21</v>
      </c>
      <c r="F673" s="232" t="s">
        <v>775</v>
      </c>
      <c r="G673" s="230"/>
      <c r="H673" s="233">
        <v>263.77300000000002</v>
      </c>
      <c r="I673" s="234"/>
      <c r="J673" s="230"/>
      <c r="K673" s="230"/>
      <c r="L673" s="235"/>
      <c r="M673" s="236"/>
      <c r="N673" s="237"/>
      <c r="O673" s="237"/>
      <c r="P673" s="237"/>
      <c r="Q673" s="237"/>
      <c r="R673" s="237"/>
      <c r="S673" s="237"/>
      <c r="T673" s="238"/>
      <c r="AT673" s="239" t="s">
        <v>177</v>
      </c>
      <c r="AU673" s="239" t="s">
        <v>80</v>
      </c>
      <c r="AV673" s="13" t="s">
        <v>80</v>
      </c>
      <c r="AW673" s="13" t="s">
        <v>35</v>
      </c>
      <c r="AX673" s="13" t="s">
        <v>71</v>
      </c>
      <c r="AY673" s="239" t="s">
        <v>168</v>
      </c>
    </row>
    <row r="674" spans="2:51" s="13" customFormat="1" ht="13.5">
      <c r="B674" s="229"/>
      <c r="C674" s="230"/>
      <c r="D674" s="219" t="s">
        <v>177</v>
      </c>
      <c r="E674" s="231" t="s">
        <v>21</v>
      </c>
      <c r="F674" s="232" t="s">
        <v>776</v>
      </c>
      <c r="G674" s="230"/>
      <c r="H674" s="233">
        <v>0.16300000000000001</v>
      </c>
      <c r="I674" s="234"/>
      <c r="J674" s="230"/>
      <c r="K674" s="230"/>
      <c r="L674" s="235"/>
      <c r="M674" s="236"/>
      <c r="N674" s="237"/>
      <c r="O674" s="237"/>
      <c r="P674" s="237"/>
      <c r="Q674" s="237"/>
      <c r="R674" s="237"/>
      <c r="S674" s="237"/>
      <c r="T674" s="238"/>
      <c r="AT674" s="239" t="s">
        <v>177</v>
      </c>
      <c r="AU674" s="239" t="s">
        <v>80</v>
      </c>
      <c r="AV674" s="13" t="s">
        <v>80</v>
      </c>
      <c r="AW674" s="13" t="s">
        <v>35</v>
      </c>
      <c r="AX674" s="13" t="s">
        <v>71</v>
      </c>
      <c r="AY674" s="239" t="s">
        <v>168</v>
      </c>
    </row>
    <row r="675" spans="2:51" s="13" customFormat="1" ht="13.5">
      <c r="B675" s="229"/>
      <c r="C675" s="230"/>
      <c r="D675" s="219" t="s">
        <v>177</v>
      </c>
      <c r="E675" s="231" t="s">
        <v>21</v>
      </c>
      <c r="F675" s="232" t="s">
        <v>738</v>
      </c>
      <c r="G675" s="230"/>
      <c r="H675" s="233">
        <v>-0.27400000000000002</v>
      </c>
      <c r="I675" s="234"/>
      <c r="J675" s="230"/>
      <c r="K675" s="230"/>
      <c r="L675" s="235"/>
      <c r="M675" s="236"/>
      <c r="N675" s="237"/>
      <c r="O675" s="237"/>
      <c r="P675" s="237"/>
      <c r="Q675" s="237"/>
      <c r="R675" s="237"/>
      <c r="S675" s="237"/>
      <c r="T675" s="238"/>
      <c r="AT675" s="239" t="s">
        <v>177</v>
      </c>
      <c r="AU675" s="239" t="s">
        <v>80</v>
      </c>
      <c r="AV675" s="13" t="s">
        <v>80</v>
      </c>
      <c r="AW675" s="13" t="s">
        <v>35</v>
      </c>
      <c r="AX675" s="13" t="s">
        <v>71</v>
      </c>
      <c r="AY675" s="239" t="s">
        <v>168</v>
      </c>
    </row>
    <row r="676" spans="2:51" s="13" customFormat="1" ht="13.5">
      <c r="B676" s="229"/>
      <c r="C676" s="230"/>
      <c r="D676" s="219" t="s">
        <v>177</v>
      </c>
      <c r="E676" s="231" t="s">
        <v>21</v>
      </c>
      <c r="F676" s="232" t="s">
        <v>739</v>
      </c>
      <c r="G676" s="230"/>
      <c r="H676" s="233">
        <v>-0.84599999999999997</v>
      </c>
      <c r="I676" s="234"/>
      <c r="J676" s="230"/>
      <c r="K676" s="230"/>
      <c r="L676" s="235"/>
      <c r="M676" s="236"/>
      <c r="N676" s="237"/>
      <c r="O676" s="237"/>
      <c r="P676" s="237"/>
      <c r="Q676" s="237"/>
      <c r="R676" s="237"/>
      <c r="S676" s="237"/>
      <c r="T676" s="238"/>
      <c r="AT676" s="239" t="s">
        <v>177</v>
      </c>
      <c r="AU676" s="239" t="s">
        <v>80</v>
      </c>
      <c r="AV676" s="13" t="s">
        <v>80</v>
      </c>
      <c r="AW676" s="13" t="s">
        <v>35</v>
      </c>
      <c r="AX676" s="13" t="s">
        <v>71</v>
      </c>
      <c r="AY676" s="239" t="s">
        <v>168</v>
      </c>
    </row>
    <row r="677" spans="2:51" s="13" customFormat="1" ht="13.5">
      <c r="B677" s="229"/>
      <c r="C677" s="230"/>
      <c r="D677" s="219" t="s">
        <v>177</v>
      </c>
      <c r="E677" s="231" t="s">
        <v>21</v>
      </c>
      <c r="F677" s="232" t="s">
        <v>740</v>
      </c>
      <c r="G677" s="230"/>
      <c r="H677" s="233">
        <v>-6.8479999999999999</v>
      </c>
      <c r="I677" s="234"/>
      <c r="J677" s="230"/>
      <c r="K677" s="230"/>
      <c r="L677" s="235"/>
      <c r="M677" s="236"/>
      <c r="N677" s="237"/>
      <c r="O677" s="237"/>
      <c r="P677" s="237"/>
      <c r="Q677" s="237"/>
      <c r="R677" s="237"/>
      <c r="S677" s="237"/>
      <c r="T677" s="238"/>
      <c r="AT677" s="239" t="s">
        <v>177</v>
      </c>
      <c r="AU677" s="239" t="s">
        <v>80</v>
      </c>
      <c r="AV677" s="13" t="s">
        <v>80</v>
      </c>
      <c r="AW677" s="13" t="s">
        <v>35</v>
      </c>
      <c r="AX677" s="13" t="s">
        <v>71</v>
      </c>
      <c r="AY677" s="239" t="s">
        <v>168</v>
      </c>
    </row>
    <row r="678" spans="2:51" s="13" customFormat="1" ht="13.5">
      <c r="B678" s="229"/>
      <c r="C678" s="230"/>
      <c r="D678" s="219" t="s">
        <v>177</v>
      </c>
      <c r="E678" s="231" t="s">
        <v>21</v>
      </c>
      <c r="F678" s="232" t="s">
        <v>777</v>
      </c>
      <c r="G678" s="230"/>
      <c r="H678" s="233">
        <v>-15.308999999999999</v>
      </c>
      <c r="I678" s="234"/>
      <c r="J678" s="230"/>
      <c r="K678" s="230"/>
      <c r="L678" s="235"/>
      <c r="M678" s="236"/>
      <c r="N678" s="237"/>
      <c r="O678" s="237"/>
      <c r="P678" s="237"/>
      <c r="Q678" s="237"/>
      <c r="R678" s="237"/>
      <c r="S678" s="237"/>
      <c r="T678" s="238"/>
      <c r="AT678" s="239" t="s">
        <v>177</v>
      </c>
      <c r="AU678" s="239" t="s">
        <v>80</v>
      </c>
      <c r="AV678" s="13" t="s">
        <v>80</v>
      </c>
      <c r="AW678" s="13" t="s">
        <v>35</v>
      </c>
      <c r="AX678" s="13" t="s">
        <v>71</v>
      </c>
      <c r="AY678" s="239" t="s">
        <v>168</v>
      </c>
    </row>
    <row r="679" spans="2:51" s="13" customFormat="1" ht="13.5">
      <c r="B679" s="229"/>
      <c r="C679" s="230"/>
      <c r="D679" s="219" t="s">
        <v>177</v>
      </c>
      <c r="E679" s="231" t="s">
        <v>21</v>
      </c>
      <c r="F679" s="232" t="s">
        <v>778</v>
      </c>
      <c r="G679" s="230"/>
      <c r="H679" s="233">
        <v>-0.55900000000000005</v>
      </c>
      <c r="I679" s="234"/>
      <c r="J679" s="230"/>
      <c r="K679" s="230"/>
      <c r="L679" s="235"/>
      <c r="M679" s="236"/>
      <c r="N679" s="237"/>
      <c r="O679" s="237"/>
      <c r="P679" s="237"/>
      <c r="Q679" s="237"/>
      <c r="R679" s="237"/>
      <c r="S679" s="237"/>
      <c r="T679" s="238"/>
      <c r="AT679" s="239" t="s">
        <v>177</v>
      </c>
      <c r="AU679" s="239" t="s">
        <v>80</v>
      </c>
      <c r="AV679" s="13" t="s">
        <v>80</v>
      </c>
      <c r="AW679" s="13" t="s">
        <v>35</v>
      </c>
      <c r="AX679" s="13" t="s">
        <v>71</v>
      </c>
      <c r="AY679" s="239" t="s">
        <v>168</v>
      </c>
    </row>
    <row r="680" spans="2:51" s="13" customFormat="1" ht="13.5">
      <c r="B680" s="229"/>
      <c r="C680" s="230"/>
      <c r="D680" s="219" t="s">
        <v>177</v>
      </c>
      <c r="E680" s="231" t="s">
        <v>21</v>
      </c>
      <c r="F680" s="232" t="s">
        <v>742</v>
      </c>
      <c r="G680" s="230"/>
      <c r="H680" s="233">
        <v>1.3680000000000001</v>
      </c>
      <c r="I680" s="234"/>
      <c r="J680" s="230"/>
      <c r="K680" s="230"/>
      <c r="L680" s="235"/>
      <c r="M680" s="236"/>
      <c r="N680" s="237"/>
      <c r="O680" s="237"/>
      <c r="P680" s="237"/>
      <c r="Q680" s="237"/>
      <c r="R680" s="237"/>
      <c r="S680" s="237"/>
      <c r="T680" s="238"/>
      <c r="AT680" s="239" t="s">
        <v>177</v>
      </c>
      <c r="AU680" s="239" t="s">
        <v>80</v>
      </c>
      <c r="AV680" s="13" t="s">
        <v>80</v>
      </c>
      <c r="AW680" s="13" t="s">
        <v>35</v>
      </c>
      <c r="AX680" s="13" t="s">
        <v>71</v>
      </c>
      <c r="AY680" s="239" t="s">
        <v>168</v>
      </c>
    </row>
    <row r="681" spans="2:51" s="12" customFormat="1" ht="13.5">
      <c r="B681" s="217"/>
      <c r="C681" s="218"/>
      <c r="D681" s="219" t="s">
        <v>177</v>
      </c>
      <c r="E681" s="220" t="s">
        <v>21</v>
      </c>
      <c r="F681" s="221" t="s">
        <v>285</v>
      </c>
      <c r="G681" s="218"/>
      <c r="H681" s="222" t="s">
        <v>21</v>
      </c>
      <c r="I681" s="223"/>
      <c r="J681" s="218"/>
      <c r="K681" s="218"/>
      <c r="L681" s="224"/>
      <c r="M681" s="225"/>
      <c r="N681" s="226"/>
      <c r="O681" s="226"/>
      <c r="P681" s="226"/>
      <c r="Q681" s="226"/>
      <c r="R681" s="226"/>
      <c r="S681" s="226"/>
      <c r="T681" s="227"/>
      <c r="AT681" s="228" t="s">
        <v>177</v>
      </c>
      <c r="AU681" s="228" t="s">
        <v>80</v>
      </c>
      <c r="AV681" s="12" t="s">
        <v>78</v>
      </c>
      <c r="AW681" s="12" t="s">
        <v>35</v>
      </c>
      <c r="AX681" s="12" t="s">
        <v>71</v>
      </c>
      <c r="AY681" s="228" t="s">
        <v>168</v>
      </c>
    </row>
    <row r="682" spans="2:51" s="13" customFormat="1" ht="13.5">
      <c r="B682" s="229"/>
      <c r="C682" s="230"/>
      <c r="D682" s="219" t="s">
        <v>177</v>
      </c>
      <c r="E682" s="231" t="s">
        <v>21</v>
      </c>
      <c r="F682" s="232" t="s">
        <v>779</v>
      </c>
      <c r="G682" s="230"/>
      <c r="H682" s="233">
        <v>569.55200000000002</v>
      </c>
      <c r="I682" s="234"/>
      <c r="J682" s="230"/>
      <c r="K682" s="230"/>
      <c r="L682" s="235"/>
      <c r="M682" s="236"/>
      <c r="N682" s="237"/>
      <c r="O682" s="237"/>
      <c r="P682" s="237"/>
      <c r="Q682" s="237"/>
      <c r="R682" s="237"/>
      <c r="S682" s="237"/>
      <c r="T682" s="238"/>
      <c r="AT682" s="239" t="s">
        <v>177</v>
      </c>
      <c r="AU682" s="239" t="s">
        <v>80</v>
      </c>
      <c r="AV682" s="13" t="s">
        <v>80</v>
      </c>
      <c r="AW682" s="13" t="s">
        <v>35</v>
      </c>
      <c r="AX682" s="13" t="s">
        <v>71</v>
      </c>
      <c r="AY682" s="239" t="s">
        <v>168</v>
      </c>
    </row>
    <row r="683" spans="2:51" s="13" customFormat="1" ht="13.5">
      <c r="B683" s="229"/>
      <c r="C683" s="230"/>
      <c r="D683" s="219" t="s">
        <v>177</v>
      </c>
      <c r="E683" s="231" t="s">
        <v>21</v>
      </c>
      <c r="F683" s="232" t="s">
        <v>780</v>
      </c>
      <c r="G683" s="230"/>
      <c r="H683" s="233">
        <v>1.345</v>
      </c>
      <c r="I683" s="234"/>
      <c r="J683" s="230"/>
      <c r="K683" s="230"/>
      <c r="L683" s="235"/>
      <c r="M683" s="236"/>
      <c r="N683" s="237"/>
      <c r="O683" s="237"/>
      <c r="P683" s="237"/>
      <c r="Q683" s="237"/>
      <c r="R683" s="237"/>
      <c r="S683" s="237"/>
      <c r="T683" s="238"/>
      <c r="AT683" s="239" t="s">
        <v>177</v>
      </c>
      <c r="AU683" s="239" t="s">
        <v>80</v>
      </c>
      <c r="AV683" s="13" t="s">
        <v>80</v>
      </c>
      <c r="AW683" s="13" t="s">
        <v>35</v>
      </c>
      <c r="AX683" s="13" t="s">
        <v>71</v>
      </c>
      <c r="AY683" s="239" t="s">
        <v>168</v>
      </c>
    </row>
    <row r="684" spans="2:51" s="13" customFormat="1" ht="13.5">
      <c r="B684" s="229"/>
      <c r="C684" s="230"/>
      <c r="D684" s="219" t="s">
        <v>177</v>
      </c>
      <c r="E684" s="231" t="s">
        <v>21</v>
      </c>
      <c r="F684" s="232" t="s">
        <v>781</v>
      </c>
      <c r="G684" s="230"/>
      <c r="H684" s="233">
        <v>-2.3929999999999998</v>
      </c>
      <c r="I684" s="234"/>
      <c r="J684" s="230"/>
      <c r="K684" s="230"/>
      <c r="L684" s="235"/>
      <c r="M684" s="236"/>
      <c r="N684" s="237"/>
      <c r="O684" s="237"/>
      <c r="P684" s="237"/>
      <c r="Q684" s="237"/>
      <c r="R684" s="237"/>
      <c r="S684" s="237"/>
      <c r="T684" s="238"/>
      <c r="AT684" s="239" t="s">
        <v>177</v>
      </c>
      <c r="AU684" s="239" t="s">
        <v>80</v>
      </c>
      <c r="AV684" s="13" t="s">
        <v>80</v>
      </c>
      <c r="AW684" s="13" t="s">
        <v>35</v>
      </c>
      <c r="AX684" s="13" t="s">
        <v>71</v>
      </c>
      <c r="AY684" s="239" t="s">
        <v>168</v>
      </c>
    </row>
    <row r="685" spans="2:51" s="13" customFormat="1" ht="13.5">
      <c r="B685" s="229"/>
      <c r="C685" s="230"/>
      <c r="D685" s="219" t="s">
        <v>177</v>
      </c>
      <c r="E685" s="231" t="s">
        <v>21</v>
      </c>
      <c r="F685" s="232" t="s">
        <v>782</v>
      </c>
      <c r="G685" s="230"/>
      <c r="H685" s="233">
        <v>-5.1970000000000001</v>
      </c>
      <c r="I685" s="234"/>
      <c r="J685" s="230"/>
      <c r="K685" s="230"/>
      <c r="L685" s="235"/>
      <c r="M685" s="236"/>
      <c r="N685" s="237"/>
      <c r="O685" s="237"/>
      <c r="P685" s="237"/>
      <c r="Q685" s="237"/>
      <c r="R685" s="237"/>
      <c r="S685" s="237"/>
      <c r="T685" s="238"/>
      <c r="AT685" s="239" t="s">
        <v>177</v>
      </c>
      <c r="AU685" s="239" t="s">
        <v>80</v>
      </c>
      <c r="AV685" s="13" t="s">
        <v>80</v>
      </c>
      <c r="AW685" s="13" t="s">
        <v>35</v>
      </c>
      <c r="AX685" s="13" t="s">
        <v>71</v>
      </c>
      <c r="AY685" s="239" t="s">
        <v>168</v>
      </c>
    </row>
    <row r="686" spans="2:51" s="13" customFormat="1" ht="13.5">
      <c r="B686" s="229"/>
      <c r="C686" s="230"/>
      <c r="D686" s="219" t="s">
        <v>177</v>
      </c>
      <c r="E686" s="231" t="s">
        <v>21</v>
      </c>
      <c r="F686" s="232" t="s">
        <v>762</v>
      </c>
      <c r="G686" s="230"/>
      <c r="H686" s="233">
        <v>-2.9910000000000001</v>
      </c>
      <c r="I686" s="234"/>
      <c r="J686" s="230"/>
      <c r="K686" s="230"/>
      <c r="L686" s="235"/>
      <c r="M686" s="236"/>
      <c r="N686" s="237"/>
      <c r="O686" s="237"/>
      <c r="P686" s="237"/>
      <c r="Q686" s="237"/>
      <c r="R686" s="237"/>
      <c r="S686" s="237"/>
      <c r="T686" s="238"/>
      <c r="AT686" s="239" t="s">
        <v>177</v>
      </c>
      <c r="AU686" s="239" t="s">
        <v>80</v>
      </c>
      <c r="AV686" s="13" t="s">
        <v>80</v>
      </c>
      <c r="AW686" s="13" t="s">
        <v>35</v>
      </c>
      <c r="AX686" s="13" t="s">
        <v>71</v>
      </c>
      <c r="AY686" s="239" t="s">
        <v>168</v>
      </c>
    </row>
    <row r="687" spans="2:51" s="13" customFormat="1" ht="13.5">
      <c r="B687" s="229"/>
      <c r="C687" s="230"/>
      <c r="D687" s="219" t="s">
        <v>177</v>
      </c>
      <c r="E687" s="231" t="s">
        <v>21</v>
      </c>
      <c r="F687" s="232" t="s">
        <v>783</v>
      </c>
      <c r="G687" s="230"/>
      <c r="H687" s="233">
        <v>-66.403999999999996</v>
      </c>
      <c r="I687" s="234"/>
      <c r="J687" s="230"/>
      <c r="K687" s="230"/>
      <c r="L687" s="235"/>
      <c r="M687" s="236"/>
      <c r="N687" s="237"/>
      <c r="O687" s="237"/>
      <c r="P687" s="237"/>
      <c r="Q687" s="237"/>
      <c r="R687" s="237"/>
      <c r="S687" s="237"/>
      <c r="T687" s="238"/>
      <c r="AT687" s="239" t="s">
        <v>177</v>
      </c>
      <c r="AU687" s="239" t="s">
        <v>80</v>
      </c>
      <c r="AV687" s="13" t="s">
        <v>80</v>
      </c>
      <c r="AW687" s="13" t="s">
        <v>35</v>
      </c>
      <c r="AX687" s="13" t="s">
        <v>71</v>
      </c>
      <c r="AY687" s="239" t="s">
        <v>168</v>
      </c>
    </row>
    <row r="688" spans="2:51" s="13" customFormat="1" ht="13.5">
      <c r="B688" s="229"/>
      <c r="C688" s="230"/>
      <c r="D688" s="219" t="s">
        <v>177</v>
      </c>
      <c r="E688" s="231" t="s">
        <v>21</v>
      </c>
      <c r="F688" s="232" t="s">
        <v>784</v>
      </c>
      <c r="G688" s="230"/>
      <c r="H688" s="233">
        <v>8.2880000000000003</v>
      </c>
      <c r="I688" s="234"/>
      <c r="J688" s="230"/>
      <c r="K688" s="230"/>
      <c r="L688" s="235"/>
      <c r="M688" s="236"/>
      <c r="N688" s="237"/>
      <c r="O688" s="237"/>
      <c r="P688" s="237"/>
      <c r="Q688" s="237"/>
      <c r="R688" s="237"/>
      <c r="S688" s="237"/>
      <c r="T688" s="238"/>
      <c r="AT688" s="239" t="s">
        <v>177</v>
      </c>
      <c r="AU688" s="239" t="s">
        <v>80</v>
      </c>
      <c r="AV688" s="13" t="s">
        <v>80</v>
      </c>
      <c r="AW688" s="13" t="s">
        <v>35</v>
      </c>
      <c r="AX688" s="13" t="s">
        <v>71</v>
      </c>
      <c r="AY688" s="239" t="s">
        <v>168</v>
      </c>
    </row>
    <row r="689" spans="2:51" s="12" customFormat="1" ht="13.5">
      <c r="B689" s="217"/>
      <c r="C689" s="218"/>
      <c r="D689" s="219" t="s">
        <v>177</v>
      </c>
      <c r="E689" s="220" t="s">
        <v>21</v>
      </c>
      <c r="F689" s="221" t="s">
        <v>449</v>
      </c>
      <c r="G689" s="218"/>
      <c r="H689" s="222" t="s">
        <v>21</v>
      </c>
      <c r="I689" s="223"/>
      <c r="J689" s="218"/>
      <c r="K689" s="218"/>
      <c r="L689" s="224"/>
      <c r="M689" s="225"/>
      <c r="N689" s="226"/>
      <c r="O689" s="226"/>
      <c r="P689" s="226"/>
      <c r="Q689" s="226"/>
      <c r="R689" s="226"/>
      <c r="S689" s="226"/>
      <c r="T689" s="227"/>
      <c r="AT689" s="228" t="s">
        <v>177</v>
      </c>
      <c r="AU689" s="228" t="s">
        <v>80</v>
      </c>
      <c r="AV689" s="12" t="s">
        <v>78</v>
      </c>
      <c r="AW689" s="12" t="s">
        <v>35</v>
      </c>
      <c r="AX689" s="12" t="s">
        <v>71</v>
      </c>
      <c r="AY689" s="228" t="s">
        <v>168</v>
      </c>
    </row>
    <row r="690" spans="2:51" s="13" customFormat="1" ht="13.5">
      <c r="B690" s="229"/>
      <c r="C690" s="230"/>
      <c r="D690" s="219" t="s">
        <v>177</v>
      </c>
      <c r="E690" s="231" t="s">
        <v>21</v>
      </c>
      <c r="F690" s="232" t="s">
        <v>785</v>
      </c>
      <c r="G690" s="230"/>
      <c r="H690" s="233">
        <v>247.4</v>
      </c>
      <c r="I690" s="234"/>
      <c r="J690" s="230"/>
      <c r="K690" s="230"/>
      <c r="L690" s="235"/>
      <c r="M690" s="236"/>
      <c r="N690" s="237"/>
      <c r="O690" s="237"/>
      <c r="P690" s="237"/>
      <c r="Q690" s="237"/>
      <c r="R690" s="237"/>
      <c r="S690" s="237"/>
      <c r="T690" s="238"/>
      <c r="AT690" s="239" t="s">
        <v>177</v>
      </c>
      <c r="AU690" s="239" t="s">
        <v>80</v>
      </c>
      <c r="AV690" s="13" t="s">
        <v>80</v>
      </c>
      <c r="AW690" s="13" t="s">
        <v>35</v>
      </c>
      <c r="AX690" s="13" t="s">
        <v>71</v>
      </c>
      <c r="AY690" s="239" t="s">
        <v>168</v>
      </c>
    </row>
    <row r="691" spans="2:51" s="13" customFormat="1" ht="13.5">
      <c r="B691" s="229"/>
      <c r="C691" s="230"/>
      <c r="D691" s="219" t="s">
        <v>177</v>
      </c>
      <c r="E691" s="231" t="s">
        <v>21</v>
      </c>
      <c r="F691" s="232" t="s">
        <v>751</v>
      </c>
      <c r="G691" s="230"/>
      <c r="H691" s="233">
        <v>-0.13700000000000001</v>
      </c>
      <c r="I691" s="234"/>
      <c r="J691" s="230"/>
      <c r="K691" s="230"/>
      <c r="L691" s="235"/>
      <c r="M691" s="236"/>
      <c r="N691" s="237"/>
      <c r="O691" s="237"/>
      <c r="P691" s="237"/>
      <c r="Q691" s="237"/>
      <c r="R691" s="237"/>
      <c r="S691" s="237"/>
      <c r="T691" s="238"/>
      <c r="AT691" s="239" t="s">
        <v>177</v>
      </c>
      <c r="AU691" s="239" t="s">
        <v>80</v>
      </c>
      <c r="AV691" s="13" t="s">
        <v>80</v>
      </c>
      <c r="AW691" s="13" t="s">
        <v>35</v>
      </c>
      <c r="AX691" s="13" t="s">
        <v>71</v>
      </c>
      <c r="AY691" s="239" t="s">
        <v>168</v>
      </c>
    </row>
    <row r="692" spans="2:51" s="13" customFormat="1" ht="13.5">
      <c r="B692" s="229"/>
      <c r="C692" s="230"/>
      <c r="D692" s="219" t="s">
        <v>177</v>
      </c>
      <c r="E692" s="231" t="s">
        <v>21</v>
      </c>
      <c r="F692" s="232" t="s">
        <v>786</v>
      </c>
      <c r="G692" s="230"/>
      <c r="H692" s="233">
        <v>-4.7859999999999996</v>
      </c>
      <c r="I692" s="234"/>
      <c r="J692" s="230"/>
      <c r="K692" s="230"/>
      <c r="L692" s="235"/>
      <c r="M692" s="236"/>
      <c r="N692" s="237"/>
      <c r="O692" s="237"/>
      <c r="P692" s="237"/>
      <c r="Q692" s="237"/>
      <c r="R692" s="237"/>
      <c r="S692" s="237"/>
      <c r="T692" s="238"/>
      <c r="AT692" s="239" t="s">
        <v>177</v>
      </c>
      <c r="AU692" s="239" t="s">
        <v>80</v>
      </c>
      <c r="AV692" s="13" t="s">
        <v>80</v>
      </c>
      <c r="AW692" s="13" t="s">
        <v>35</v>
      </c>
      <c r="AX692" s="13" t="s">
        <v>71</v>
      </c>
      <c r="AY692" s="239" t="s">
        <v>168</v>
      </c>
    </row>
    <row r="693" spans="2:51" s="13" customFormat="1" ht="13.5">
      <c r="B693" s="229"/>
      <c r="C693" s="230"/>
      <c r="D693" s="219" t="s">
        <v>177</v>
      </c>
      <c r="E693" s="231" t="s">
        <v>21</v>
      </c>
      <c r="F693" s="232" t="s">
        <v>752</v>
      </c>
      <c r="G693" s="230"/>
      <c r="H693" s="233">
        <v>-2.048</v>
      </c>
      <c r="I693" s="234"/>
      <c r="J693" s="230"/>
      <c r="K693" s="230"/>
      <c r="L693" s="235"/>
      <c r="M693" s="236"/>
      <c r="N693" s="237"/>
      <c r="O693" s="237"/>
      <c r="P693" s="237"/>
      <c r="Q693" s="237"/>
      <c r="R693" s="237"/>
      <c r="S693" s="237"/>
      <c r="T693" s="238"/>
      <c r="AT693" s="239" t="s">
        <v>177</v>
      </c>
      <c r="AU693" s="239" t="s">
        <v>80</v>
      </c>
      <c r="AV693" s="13" t="s">
        <v>80</v>
      </c>
      <c r="AW693" s="13" t="s">
        <v>35</v>
      </c>
      <c r="AX693" s="13" t="s">
        <v>71</v>
      </c>
      <c r="AY693" s="239" t="s">
        <v>168</v>
      </c>
    </row>
    <row r="694" spans="2:51" s="13" customFormat="1" ht="13.5">
      <c r="B694" s="229"/>
      <c r="C694" s="230"/>
      <c r="D694" s="219" t="s">
        <v>177</v>
      </c>
      <c r="E694" s="231" t="s">
        <v>21</v>
      </c>
      <c r="F694" s="232" t="s">
        <v>753</v>
      </c>
      <c r="G694" s="230"/>
      <c r="H694" s="233">
        <v>-11.129</v>
      </c>
      <c r="I694" s="234"/>
      <c r="J694" s="230"/>
      <c r="K694" s="230"/>
      <c r="L694" s="235"/>
      <c r="M694" s="236"/>
      <c r="N694" s="237"/>
      <c r="O694" s="237"/>
      <c r="P694" s="237"/>
      <c r="Q694" s="237"/>
      <c r="R694" s="237"/>
      <c r="S694" s="237"/>
      <c r="T694" s="238"/>
      <c r="AT694" s="239" t="s">
        <v>177</v>
      </c>
      <c r="AU694" s="239" t="s">
        <v>80</v>
      </c>
      <c r="AV694" s="13" t="s">
        <v>80</v>
      </c>
      <c r="AW694" s="13" t="s">
        <v>35</v>
      </c>
      <c r="AX694" s="13" t="s">
        <v>71</v>
      </c>
      <c r="AY694" s="239" t="s">
        <v>168</v>
      </c>
    </row>
    <row r="695" spans="2:51" s="13" customFormat="1" ht="13.5">
      <c r="B695" s="229"/>
      <c r="C695" s="230"/>
      <c r="D695" s="219" t="s">
        <v>177</v>
      </c>
      <c r="E695" s="231" t="s">
        <v>21</v>
      </c>
      <c r="F695" s="232" t="s">
        <v>787</v>
      </c>
      <c r="G695" s="230"/>
      <c r="H695" s="233">
        <v>-13.281000000000001</v>
      </c>
      <c r="I695" s="234"/>
      <c r="J695" s="230"/>
      <c r="K695" s="230"/>
      <c r="L695" s="235"/>
      <c r="M695" s="236"/>
      <c r="N695" s="237"/>
      <c r="O695" s="237"/>
      <c r="P695" s="237"/>
      <c r="Q695" s="237"/>
      <c r="R695" s="237"/>
      <c r="S695" s="237"/>
      <c r="T695" s="238"/>
      <c r="AT695" s="239" t="s">
        <v>177</v>
      </c>
      <c r="AU695" s="239" t="s">
        <v>80</v>
      </c>
      <c r="AV695" s="13" t="s">
        <v>80</v>
      </c>
      <c r="AW695" s="13" t="s">
        <v>35</v>
      </c>
      <c r="AX695" s="13" t="s">
        <v>71</v>
      </c>
      <c r="AY695" s="239" t="s">
        <v>168</v>
      </c>
    </row>
    <row r="696" spans="2:51" s="13" customFormat="1" ht="13.5">
      <c r="B696" s="229"/>
      <c r="C696" s="230"/>
      <c r="D696" s="219" t="s">
        <v>177</v>
      </c>
      <c r="E696" s="231" t="s">
        <v>21</v>
      </c>
      <c r="F696" s="232" t="s">
        <v>788</v>
      </c>
      <c r="G696" s="230"/>
      <c r="H696" s="233">
        <v>1.196</v>
      </c>
      <c r="I696" s="234"/>
      <c r="J696" s="230"/>
      <c r="K696" s="230"/>
      <c r="L696" s="235"/>
      <c r="M696" s="236"/>
      <c r="N696" s="237"/>
      <c r="O696" s="237"/>
      <c r="P696" s="237"/>
      <c r="Q696" s="237"/>
      <c r="R696" s="237"/>
      <c r="S696" s="237"/>
      <c r="T696" s="238"/>
      <c r="AT696" s="239" t="s">
        <v>177</v>
      </c>
      <c r="AU696" s="239" t="s">
        <v>80</v>
      </c>
      <c r="AV696" s="13" t="s">
        <v>80</v>
      </c>
      <c r="AW696" s="13" t="s">
        <v>35</v>
      </c>
      <c r="AX696" s="13" t="s">
        <v>71</v>
      </c>
      <c r="AY696" s="239" t="s">
        <v>168</v>
      </c>
    </row>
    <row r="697" spans="2:51" s="12" customFormat="1" ht="13.5">
      <c r="B697" s="217"/>
      <c r="C697" s="218"/>
      <c r="D697" s="219" t="s">
        <v>177</v>
      </c>
      <c r="E697" s="220" t="s">
        <v>21</v>
      </c>
      <c r="F697" s="221" t="s">
        <v>451</v>
      </c>
      <c r="G697" s="218"/>
      <c r="H697" s="222" t="s">
        <v>21</v>
      </c>
      <c r="I697" s="223"/>
      <c r="J697" s="218"/>
      <c r="K697" s="218"/>
      <c r="L697" s="224"/>
      <c r="M697" s="225"/>
      <c r="N697" s="226"/>
      <c r="O697" s="226"/>
      <c r="P697" s="226"/>
      <c r="Q697" s="226"/>
      <c r="R697" s="226"/>
      <c r="S697" s="226"/>
      <c r="T697" s="227"/>
      <c r="AT697" s="228" t="s">
        <v>177</v>
      </c>
      <c r="AU697" s="228" t="s">
        <v>80</v>
      </c>
      <c r="AV697" s="12" t="s">
        <v>78</v>
      </c>
      <c r="AW697" s="12" t="s">
        <v>35</v>
      </c>
      <c r="AX697" s="12" t="s">
        <v>71</v>
      </c>
      <c r="AY697" s="228" t="s">
        <v>168</v>
      </c>
    </row>
    <row r="698" spans="2:51" s="13" customFormat="1" ht="13.5">
      <c r="B698" s="229"/>
      <c r="C698" s="230"/>
      <c r="D698" s="219" t="s">
        <v>177</v>
      </c>
      <c r="E698" s="231" t="s">
        <v>21</v>
      </c>
      <c r="F698" s="232" t="s">
        <v>789</v>
      </c>
      <c r="G698" s="230"/>
      <c r="H698" s="233">
        <v>488.42399999999998</v>
      </c>
      <c r="I698" s="234"/>
      <c r="J698" s="230"/>
      <c r="K698" s="230"/>
      <c r="L698" s="235"/>
      <c r="M698" s="236"/>
      <c r="N698" s="237"/>
      <c r="O698" s="237"/>
      <c r="P698" s="237"/>
      <c r="Q698" s="237"/>
      <c r="R698" s="237"/>
      <c r="S698" s="237"/>
      <c r="T698" s="238"/>
      <c r="AT698" s="239" t="s">
        <v>177</v>
      </c>
      <c r="AU698" s="239" t="s">
        <v>80</v>
      </c>
      <c r="AV698" s="13" t="s">
        <v>80</v>
      </c>
      <c r="AW698" s="13" t="s">
        <v>35</v>
      </c>
      <c r="AX698" s="13" t="s">
        <v>71</v>
      </c>
      <c r="AY698" s="239" t="s">
        <v>168</v>
      </c>
    </row>
    <row r="699" spans="2:51" s="13" customFormat="1" ht="13.5">
      <c r="B699" s="229"/>
      <c r="C699" s="230"/>
      <c r="D699" s="219" t="s">
        <v>177</v>
      </c>
      <c r="E699" s="231" t="s">
        <v>21</v>
      </c>
      <c r="F699" s="232" t="s">
        <v>790</v>
      </c>
      <c r="G699" s="230"/>
      <c r="H699" s="233">
        <v>1.4019999999999999</v>
      </c>
      <c r="I699" s="234"/>
      <c r="J699" s="230"/>
      <c r="K699" s="230"/>
      <c r="L699" s="235"/>
      <c r="M699" s="236"/>
      <c r="N699" s="237"/>
      <c r="O699" s="237"/>
      <c r="P699" s="237"/>
      <c r="Q699" s="237"/>
      <c r="R699" s="237"/>
      <c r="S699" s="237"/>
      <c r="T699" s="238"/>
      <c r="AT699" s="239" t="s">
        <v>177</v>
      </c>
      <c r="AU699" s="239" t="s">
        <v>80</v>
      </c>
      <c r="AV699" s="13" t="s">
        <v>80</v>
      </c>
      <c r="AW699" s="13" t="s">
        <v>35</v>
      </c>
      <c r="AX699" s="13" t="s">
        <v>71</v>
      </c>
      <c r="AY699" s="239" t="s">
        <v>168</v>
      </c>
    </row>
    <row r="700" spans="2:51" s="13" customFormat="1" ht="13.5">
      <c r="B700" s="229"/>
      <c r="C700" s="230"/>
      <c r="D700" s="219" t="s">
        <v>177</v>
      </c>
      <c r="E700" s="231" t="s">
        <v>21</v>
      </c>
      <c r="F700" s="232" t="s">
        <v>781</v>
      </c>
      <c r="G700" s="230"/>
      <c r="H700" s="233">
        <v>-2.3929999999999998</v>
      </c>
      <c r="I700" s="234"/>
      <c r="J700" s="230"/>
      <c r="K700" s="230"/>
      <c r="L700" s="235"/>
      <c r="M700" s="236"/>
      <c r="N700" s="237"/>
      <c r="O700" s="237"/>
      <c r="P700" s="237"/>
      <c r="Q700" s="237"/>
      <c r="R700" s="237"/>
      <c r="S700" s="237"/>
      <c r="T700" s="238"/>
      <c r="AT700" s="239" t="s">
        <v>177</v>
      </c>
      <c r="AU700" s="239" t="s">
        <v>80</v>
      </c>
      <c r="AV700" s="13" t="s">
        <v>80</v>
      </c>
      <c r="AW700" s="13" t="s">
        <v>35</v>
      </c>
      <c r="AX700" s="13" t="s">
        <v>71</v>
      </c>
      <c r="AY700" s="239" t="s">
        <v>168</v>
      </c>
    </row>
    <row r="701" spans="2:51" s="13" customFormat="1" ht="13.5">
      <c r="B701" s="229"/>
      <c r="C701" s="230"/>
      <c r="D701" s="219" t="s">
        <v>177</v>
      </c>
      <c r="E701" s="231" t="s">
        <v>21</v>
      </c>
      <c r="F701" s="232" t="s">
        <v>745</v>
      </c>
      <c r="G701" s="230"/>
      <c r="H701" s="233">
        <v>-7.1459999999999999</v>
      </c>
      <c r="I701" s="234"/>
      <c r="J701" s="230"/>
      <c r="K701" s="230"/>
      <c r="L701" s="235"/>
      <c r="M701" s="236"/>
      <c r="N701" s="237"/>
      <c r="O701" s="237"/>
      <c r="P701" s="237"/>
      <c r="Q701" s="237"/>
      <c r="R701" s="237"/>
      <c r="S701" s="237"/>
      <c r="T701" s="238"/>
      <c r="AT701" s="239" t="s">
        <v>177</v>
      </c>
      <c r="AU701" s="239" t="s">
        <v>80</v>
      </c>
      <c r="AV701" s="13" t="s">
        <v>80</v>
      </c>
      <c r="AW701" s="13" t="s">
        <v>35</v>
      </c>
      <c r="AX701" s="13" t="s">
        <v>71</v>
      </c>
      <c r="AY701" s="239" t="s">
        <v>168</v>
      </c>
    </row>
    <row r="702" spans="2:51" s="13" customFormat="1" ht="13.5">
      <c r="B702" s="229"/>
      <c r="C702" s="230"/>
      <c r="D702" s="219" t="s">
        <v>177</v>
      </c>
      <c r="E702" s="231" t="s">
        <v>21</v>
      </c>
      <c r="F702" s="232" t="s">
        <v>791</v>
      </c>
      <c r="G702" s="230"/>
      <c r="H702" s="233">
        <v>-26.562000000000001</v>
      </c>
      <c r="I702" s="234"/>
      <c r="J702" s="230"/>
      <c r="K702" s="230"/>
      <c r="L702" s="235"/>
      <c r="M702" s="236"/>
      <c r="N702" s="237"/>
      <c r="O702" s="237"/>
      <c r="P702" s="237"/>
      <c r="Q702" s="237"/>
      <c r="R702" s="237"/>
      <c r="S702" s="237"/>
      <c r="T702" s="238"/>
      <c r="AT702" s="239" t="s">
        <v>177</v>
      </c>
      <c r="AU702" s="239" t="s">
        <v>80</v>
      </c>
      <c r="AV702" s="13" t="s">
        <v>80</v>
      </c>
      <c r="AW702" s="13" t="s">
        <v>35</v>
      </c>
      <c r="AX702" s="13" t="s">
        <v>71</v>
      </c>
      <c r="AY702" s="239" t="s">
        <v>168</v>
      </c>
    </row>
    <row r="703" spans="2:51" s="13" customFormat="1" ht="13.5">
      <c r="B703" s="229"/>
      <c r="C703" s="230"/>
      <c r="D703" s="219" t="s">
        <v>177</v>
      </c>
      <c r="E703" s="231" t="s">
        <v>21</v>
      </c>
      <c r="F703" s="232" t="s">
        <v>792</v>
      </c>
      <c r="G703" s="230"/>
      <c r="H703" s="233">
        <v>-17.702000000000002</v>
      </c>
      <c r="I703" s="234"/>
      <c r="J703" s="230"/>
      <c r="K703" s="230"/>
      <c r="L703" s="235"/>
      <c r="M703" s="236"/>
      <c r="N703" s="237"/>
      <c r="O703" s="237"/>
      <c r="P703" s="237"/>
      <c r="Q703" s="237"/>
      <c r="R703" s="237"/>
      <c r="S703" s="237"/>
      <c r="T703" s="238"/>
      <c r="AT703" s="239" t="s">
        <v>177</v>
      </c>
      <c r="AU703" s="239" t="s">
        <v>80</v>
      </c>
      <c r="AV703" s="13" t="s">
        <v>80</v>
      </c>
      <c r="AW703" s="13" t="s">
        <v>35</v>
      </c>
      <c r="AX703" s="13" t="s">
        <v>71</v>
      </c>
      <c r="AY703" s="239" t="s">
        <v>168</v>
      </c>
    </row>
    <row r="704" spans="2:51" s="13" customFormat="1" ht="13.5">
      <c r="B704" s="229"/>
      <c r="C704" s="230"/>
      <c r="D704" s="219" t="s">
        <v>177</v>
      </c>
      <c r="E704" s="231" t="s">
        <v>21</v>
      </c>
      <c r="F704" s="232" t="s">
        <v>793</v>
      </c>
      <c r="G704" s="230"/>
      <c r="H704" s="233">
        <v>2.3679999999999999</v>
      </c>
      <c r="I704" s="234"/>
      <c r="J704" s="230"/>
      <c r="K704" s="230"/>
      <c r="L704" s="235"/>
      <c r="M704" s="236"/>
      <c r="N704" s="237"/>
      <c r="O704" s="237"/>
      <c r="P704" s="237"/>
      <c r="Q704" s="237"/>
      <c r="R704" s="237"/>
      <c r="S704" s="237"/>
      <c r="T704" s="238"/>
      <c r="AT704" s="239" t="s">
        <v>177</v>
      </c>
      <c r="AU704" s="239" t="s">
        <v>80</v>
      </c>
      <c r="AV704" s="13" t="s">
        <v>80</v>
      </c>
      <c r="AW704" s="13" t="s">
        <v>35</v>
      </c>
      <c r="AX704" s="13" t="s">
        <v>71</v>
      </c>
      <c r="AY704" s="239" t="s">
        <v>168</v>
      </c>
    </row>
    <row r="705" spans="2:65" s="14" customFormat="1" ht="13.5">
      <c r="B705" s="240"/>
      <c r="C705" s="241"/>
      <c r="D705" s="242" t="s">
        <v>177</v>
      </c>
      <c r="E705" s="243" t="s">
        <v>21</v>
      </c>
      <c r="F705" s="244" t="s">
        <v>184</v>
      </c>
      <c r="G705" s="241"/>
      <c r="H705" s="245">
        <v>3327.3980000000001</v>
      </c>
      <c r="I705" s="246"/>
      <c r="J705" s="241"/>
      <c r="K705" s="241"/>
      <c r="L705" s="247"/>
      <c r="M705" s="248"/>
      <c r="N705" s="249"/>
      <c r="O705" s="249"/>
      <c r="P705" s="249"/>
      <c r="Q705" s="249"/>
      <c r="R705" s="249"/>
      <c r="S705" s="249"/>
      <c r="T705" s="250"/>
      <c r="AT705" s="251" t="s">
        <v>177</v>
      </c>
      <c r="AU705" s="251" t="s">
        <v>80</v>
      </c>
      <c r="AV705" s="14" t="s">
        <v>175</v>
      </c>
      <c r="AW705" s="14" t="s">
        <v>35</v>
      </c>
      <c r="AX705" s="14" t="s">
        <v>78</v>
      </c>
      <c r="AY705" s="251" t="s">
        <v>168</v>
      </c>
    </row>
    <row r="706" spans="2:65" s="1" customFormat="1" ht="22.5" customHeight="1">
      <c r="B706" s="42"/>
      <c r="C706" s="205" t="s">
        <v>794</v>
      </c>
      <c r="D706" s="205" t="s">
        <v>170</v>
      </c>
      <c r="E706" s="206" t="s">
        <v>795</v>
      </c>
      <c r="F706" s="207" t="s">
        <v>796</v>
      </c>
      <c r="G706" s="208" t="s">
        <v>173</v>
      </c>
      <c r="H706" s="209">
        <v>778.10699999999997</v>
      </c>
      <c r="I706" s="210"/>
      <c r="J706" s="211">
        <f>ROUND(I706*H706,2)</f>
        <v>0</v>
      </c>
      <c r="K706" s="207" t="s">
        <v>174</v>
      </c>
      <c r="L706" s="62"/>
      <c r="M706" s="212" t="s">
        <v>21</v>
      </c>
      <c r="N706" s="213" t="s">
        <v>42</v>
      </c>
      <c r="O706" s="43"/>
      <c r="P706" s="214">
        <f>O706*H706</f>
        <v>0</v>
      </c>
      <c r="Q706" s="214">
        <v>1.2E-4</v>
      </c>
      <c r="R706" s="214">
        <f>Q706*H706</f>
        <v>9.3372839999999999E-2</v>
      </c>
      <c r="S706" s="214">
        <v>0</v>
      </c>
      <c r="T706" s="215">
        <f>S706*H706</f>
        <v>0</v>
      </c>
      <c r="AR706" s="25" t="s">
        <v>175</v>
      </c>
      <c r="AT706" s="25" t="s">
        <v>170</v>
      </c>
      <c r="AU706" s="25" t="s">
        <v>80</v>
      </c>
      <c r="AY706" s="25" t="s">
        <v>168</v>
      </c>
      <c r="BE706" s="216">
        <f>IF(N706="základní",J706,0)</f>
        <v>0</v>
      </c>
      <c r="BF706" s="216">
        <f>IF(N706="snížená",J706,0)</f>
        <v>0</v>
      </c>
      <c r="BG706" s="216">
        <f>IF(N706="zákl. přenesená",J706,0)</f>
        <v>0</v>
      </c>
      <c r="BH706" s="216">
        <f>IF(N706="sníž. přenesená",J706,0)</f>
        <v>0</v>
      </c>
      <c r="BI706" s="216">
        <f>IF(N706="nulová",J706,0)</f>
        <v>0</v>
      </c>
      <c r="BJ706" s="25" t="s">
        <v>78</v>
      </c>
      <c r="BK706" s="216">
        <f>ROUND(I706*H706,2)</f>
        <v>0</v>
      </c>
      <c r="BL706" s="25" t="s">
        <v>175</v>
      </c>
      <c r="BM706" s="25" t="s">
        <v>797</v>
      </c>
    </row>
    <row r="707" spans="2:65" s="13" customFormat="1" ht="13.5">
      <c r="B707" s="229"/>
      <c r="C707" s="230"/>
      <c r="D707" s="219" t="s">
        <v>177</v>
      </c>
      <c r="E707" s="231" t="s">
        <v>21</v>
      </c>
      <c r="F707" s="232" t="s">
        <v>798</v>
      </c>
      <c r="G707" s="230"/>
      <c r="H707" s="233">
        <v>8.3480000000000008</v>
      </c>
      <c r="I707" s="234"/>
      <c r="J707" s="230"/>
      <c r="K707" s="230"/>
      <c r="L707" s="235"/>
      <c r="M707" s="236"/>
      <c r="N707" s="237"/>
      <c r="O707" s="237"/>
      <c r="P707" s="237"/>
      <c r="Q707" s="237"/>
      <c r="R707" s="237"/>
      <c r="S707" s="237"/>
      <c r="T707" s="238"/>
      <c r="AT707" s="239" t="s">
        <v>177</v>
      </c>
      <c r="AU707" s="239" t="s">
        <v>80</v>
      </c>
      <c r="AV707" s="13" t="s">
        <v>80</v>
      </c>
      <c r="AW707" s="13" t="s">
        <v>35</v>
      </c>
      <c r="AX707" s="13" t="s">
        <v>71</v>
      </c>
      <c r="AY707" s="239" t="s">
        <v>168</v>
      </c>
    </row>
    <row r="708" spans="2:65" s="13" customFormat="1" ht="13.5">
      <c r="B708" s="229"/>
      <c r="C708" s="230"/>
      <c r="D708" s="219" t="s">
        <v>177</v>
      </c>
      <c r="E708" s="231" t="s">
        <v>21</v>
      </c>
      <c r="F708" s="232" t="s">
        <v>799</v>
      </c>
      <c r="G708" s="230"/>
      <c r="H708" s="233">
        <v>3.8</v>
      </c>
      <c r="I708" s="234"/>
      <c r="J708" s="230"/>
      <c r="K708" s="230"/>
      <c r="L708" s="235"/>
      <c r="M708" s="236"/>
      <c r="N708" s="237"/>
      <c r="O708" s="237"/>
      <c r="P708" s="237"/>
      <c r="Q708" s="237"/>
      <c r="R708" s="237"/>
      <c r="S708" s="237"/>
      <c r="T708" s="238"/>
      <c r="AT708" s="239" t="s">
        <v>177</v>
      </c>
      <c r="AU708" s="239" t="s">
        <v>80</v>
      </c>
      <c r="AV708" s="13" t="s">
        <v>80</v>
      </c>
      <c r="AW708" s="13" t="s">
        <v>35</v>
      </c>
      <c r="AX708" s="13" t="s">
        <v>71</v>
      </c>
      <c r="AY708" s="239" t="s">
        <v>168</v>
      </c>
    </row>
    <row r="709" spans="2:65" s="13" customFormat="1" ht="13.5">
      <c r="B709" s="229"/>
      <c r="C709" s="230"/>
      <c r="D709" s="219" t="s">
        <v>177</v>
      </c>
      <c r="E709" s="231" t="s">
        <v>21</v>
      </c>
      <c r="F709" s="232" t="s">
        <v>800</v>
      </c>
      <c r="G709" s="230"/>
      <c r="H709" s="233">
        <v>6.48</v>
      </c>
      <c r="I709" s="234"/>
      <c r="J709" s="230"/>
      <c r="K709" s="230"/>
      <c r="L709" s="235"/>
      <c r="M709" s="236"/>
      <c r="N709" s="237"/>
      <c r="O709" s="237"/>
      <c r="P709" s="237"/>
      <c r="Q709" s="237"/>
      <c r="R709" s="237"/>
      <c r="S709" s="237"/>
      <c r="T709" s="238"/>
      <c r="AT709" s="239" t="s">
        <v>177</v>
      </c>
      <c r="AU709" s="239" t="s">
        <v>80</v>
      </c>
      <c r="AV709" s="13" t="s">
        <v>80</v>
      </c>
      <c r="AW709" s="13" t="s">
        <v>35</v>
      </c>
      <c r="AX709" s="13" t="s">
        <v>71</v>
      </c>
      <c r="AY709" s="239" t="s">
        <v>168</v>
      </c>
    </row>
    <row r="710" spans="2:65" s="13" customFormat="1" ht="13.5">
      <c r="B710" s="229"/>
      <c r="C710" s="230"/>
      <c r="D710" s="219" t="s">
        <v>177</v>
      </c>
      <c r="E710" s="231" t="s">
        <v>21</v>
      </c>
      <c r="F710" s="232" t="s">
        <v>801</v>
      </c>
      <c r="G710" s="230"/>
      <c r="H710" s="233">
        <v>5.3550000000000004</v>
      </c>
      <c r="I710" s="234"/>
      <c r="J710" s="230"/>
      <c r="K710" s="230"/>
      <c r="L710" s="235"/>
      <c r="M710" s="236"/>
      <c r="N710" s="237"/>
      <c r="O710" s="237"/>
      <c r="P710" s="237"/>
      <c r="Q710" s="237"/>
      <c r="R710" s="237"/>
      <c r="S710" s="237"/>
      <c r="T710" s="238"/>
      <c r="AT710" s="239" t="s">
        <v>177</v>
      </c>
      <c r="AU710" s="239" t="s">
        <v>80</v>
      </c>
      <c r="AV710" s="13" t="s">
        <v>80</v>
      </c>
      <c r="AW710" s="13" t="s">
        <v>35</v>
      </c>
      <c r="AX710" s="13" t="s">
        <v>71</v>
      </c>
      <c r="AY710" s="239" t="s">
        <v>168</v>
      </c>
    </row>
    <row r="711" spans="2:65" s="13" customFormat="1" ht="13.5">
      <c r="B711" s="229"/>
      <c r="C711" s="230"/>
      <c r="D711" s="219" t="s">
        <v>177</v>
      </c>
      <c r="E711" s="231" t="s">
        <v>21</v>
      </c>
      <c r="F711" s="232" t="s">
        <v>802</v>
      </c>
      <c r="G711" s="230"/>
      <c r="H711" s="233">
        <v>5.4</v>
      </c>
      <c r="I711" s="234"/>
      <c r="J711" s="230"/>
      <c r="K711" s="230"/>
      <c r="L711" s="235"/>
      <c r="M711" s="236"/>
      <c r="N711" s="237"/>
      <c r="O711" s="237"/>
      <c r="P711" s="237"/>
      <c r="Q711" s="237"/>
      <c r="R711" s="237"/>
      <c r="S711" s="237"/>
      <c r="T711" s="238"/>
      <c r="AT711" s="239" t="s">
        <v>177</v>
      </c>
      <c r="AU711" s="239" t="s">
        <v>80</v>
      </c>
      <c r="AV711" s="13" t="s">
        <v>80</v>
      </c>
      <c r="AW711" s="13" t="s">
        <v>35</v>
      </c>
      <c r="AX711" s="13" t="s">
        <v>71</v>
      </c>
      <c r="AY711" s="239" t="s">
        <v>168</v>
      </c>
    </row>
    <row r="712" spans="2:65" s="13" customFormat="1" ht="13.5">
      <c r="B712" s="229"/>
      <c r="C712" s="230"/>
      <c r="D712" s="219" t="s">
        <v>177</v>
      </c>
      <c r="E712" s="231" t="s">
        <v>21</v>
      </c>
      <c r="F712" s="232" t="s">
        <v>803</v>
      </c>
      <c r="G712" s="230"/>
      <c r="H712" s="233">
        <v>2.4359999999999999</v>
      </c>
      <c r="I712" s="234"/>
      <c r="J712" s="230"/>
      <c r="K712" s="230"/>
      <c r="L712" s="235"/>
      <c r="M712" s="236"/>
      <c r="N712" s="237"/>
      <c r="O712" s="237"/>
      <c r="P712" s="237"/>
      <c r="Q712" s="237"/>
      <c r="R712" s="237"/>
      <c r="S712" s="237"/>
      <c r="T712" s="238"/>
      <c r="AT712" s="239" t="s">
        <v>177</v>
      </c>
      <c r="AU712" s="239" t="s">
        <v>80</v>
      </c>
      <c r="AV712" s="13" t="s">
        <v>80</v>
      </c>
      <c r="AW712" s="13" t="s">
        <v>35</v>
      </c>
      <c r="AX712" s="13" t="s">
        <v>71</v>
      </c>
      <c r="AY712" s="239" t="s">
        <v>168</v>
      </c>
    </row>
    <row r="713" spans="2:65" s="13" customFormat="1" ht="13.5">
      <c r="B713" s="229"/>
      <c r="C713" s="230"/>
      <c r="D713" s="219" t="s">
        <v>177</v>
      </c>
      <c r="E713" s="231" t="s">
        <v>21</v>
      </c>
      <c r="F713" s="232" t="s">
        <v>804</v>
      </c>
      <c r="G713" s="230"/>
      <c r="H713" s="233">
        <v>3.8250000000000002</v>
      </c>
      <c r="I713" s="234"/>
      <c r="J713" s="230"/>
      <c r="K713" s="230"/>
      <c r="L713" s="235"/>
      <c r="M713" s="236"/>
      <c r="N713" s="237"/>
      <c r="O713" s="237"/>
      <c r="P713" s="237"/>
      <c r="Q713" s="237"/>
      <c r="R713" s="237"/>
      <c r="S713" s="237"/>
      <c r="T713" s="238"/>
      <c r="AT713" s="239" t="s">
        <v>177</v>
      </c>
      <c r="AU713" s="239" t="s">
        <v>80</v>
      </c>
      <c r="AV713" s="13" t="s">
        <v>80</v>
      </c>
      <c r="AW713" s="13" t="s">
        <v>35</v>
      </c>
      <c r="AX713" s="13" t="s">
        <v>71</v>
      </c>
      <c r="AY713" s="239" t="s">
        <v>168</v>
      </c>
    </row>
    <row r="714" spans="2:65" s="13" customFormat="1" ht="13.5">
      <c r="B714" s="229"/>
      <c r="C714" s="230"/>
      <c r="D714" s="219" t="s">
        <v>177</v>
      </c>
      <c r="E714" s="231" t="s">
        <v>21</v>
      </c>
      <c r="F714" s="232" t="s">
        <v>805</v>
      </c>
      <c r="G714" s="230"/>
      <c r="H714" s="233">
        <v>2.4</v>
      </c>
      <c r="I714" s="234"/>
      <c r="J714" s="230"/>
      <c r="K714" s="230"/>
      <c r="L714" s="235"/>
      <c r="M714" s="236"/>
      <c r="N714" s="237"/>
      <c r="O714" s="237"/>
      <c r="P714" s="237"/>
      <c r="Q714" s="237"/>
      <c r="R714" s="237"/>
      <c r="S714" s="237"/>
      <c r="T714" s="238"/>
      <c r="AT714" s="239" t="s">
        <v>177</v>
      </c>
      <c r="AU714" s="239" t="s">
        <v>80</v>
      </c>
      <c r="AV714" s="13" t="s">
        <v>80</v>
      </c>
      <c r="AW714" s="13" t="s">
        <v>35</v>
      </c>
      <c r="AX714" s="13" t="s">
        <v>71</v>
      </c>
      <c r="AY714" s="239" t="s">
        <v>168</v>
      </c>
    </row>
    <row r="715" spans="2:65" s="13" customFormat="1" ht="13.5">
      <c r="B715" s="229"/>
      <c r="C715" s="230"/>
      <c r="D715" s="219" t="s">
        <v>177</v>
      </c>
      <c r="E715" s="231" t="s">
        <v>21</v>
      </c>
      <c r="F715" s="232" t="s">
        <v>806</v>
      </c>
      <c r="G715" s="230"/>
      <c r="H715" s="233">
        <v>14.85</v>
      </c>
      <c r="I715" s="234"/>
      <c r="J715" s="230"/>
      <c r="K715" s="230"/>
      <c r="L715" s="235"/>
      <c r="M715" s="236"/>
      <c r="N715" s="237"/>
      <c r="O715" s="237"/>
      <c r="P715" s="237"/>
      <c r="Q715" s="237"/>
      <c r="R715" s="237"/>
      <c r="S715" s="237"/>
      <c r="T715" s="238"/>
      <c r="AT715" s="239" t="s">
        <v>177</v>
      </c>
      <c r="AU715" s="239" t="s">
        <v>80</v>
      </c>
      <c r="AV715" s="13" t="s">
        <v>80</v>
      </c>
      <c r="AW715" s="13" t="s">
        <v>35</v>
      </c>
      <c r="AX715" s="13" t="s">
        <v>71</v>
      </c>
      <c r="AY715" s="239" t="s">
        <v>168</v>
      </c>
    </row>
    <row r="716" spans="2:65" s="13" customFormat="1" ht="13.5">
      <c r="B716" s="229"/>
      <c r="C716" s="230"/>
      <c r="D716" s="219" t="s">
        <v>177</v>
      </c>
      <c r="E716" s="231" t="s">
        <v>21</v>
      </c>
      <c r="F716" s="232" t="s">
        <v>807</v>
      </c>
      <c r="G716" s="230"/>
      <c r="H716" s="233">
        <v>51.84</v>
      </c>
      <c r="I716" s="234"/>
      <c r="J716" s="230"/>
      <c r="K716" s="230"/>
      <c r="L716" s="235"/>
      <c r="M716" s="236"/>
      <c r="N716" s="237"/>
      <c r="O716" s="237"/>
      <c r="P716" s="237"/>
      <c r="Q716" s="237"/>
      <c r="R716" s="237"/>
      <c r="S716" s="237"/>
      <c r="T716" s="238"/>
      <c r="AT716" s="239" t="s">
        <v>177</v>
      </c>
      <c r="AU716" s="239" t="s">
        <v>80</v>
      </c>
      <c r="AV716" s="13" t="s">
        <v>80</v>
      </c>
      <c r="AW716" s="13" t="s">
        <v>35</v>
      </c>
      <c r="AX716" s="13" t="s">
        <v>71</v>
      </c>
      <c r="AY716" s="239" t="s">
        <v>168</v>
      </c>
    </row>
    <row r="717" spans="2:65" s="13" customFormat="1" ht="13.5">
      <c r="B717" s="229"/>
      <c r="C717" s="230"/>
      <c r="D717" s="219" t="s">
        <v>177</v>
      </c>
      <c r="E717" s="231" t="s">
        <v>21</v>
      </c>
      <c r="F717" s="232" t="s">
        <v>808</v>
      </c>
      <c r="G717" s="230"/>
      <c r="H717" s="233">
        <v>10.08</v>
      </c>
      <c r="I717" s="234"/>
      <c r="J717" s="230"/>
      <c r="K717" s="230"/>
      <c r="L717" s="235"/>
      <c r="M717" s="236"/>
      <c r="N717" s="237"/>
      <c r="O717" s="237"/>
      <c r="P717" s="237"/>
      <c r="Q717" s="237"/>
      <c r="R717" s="237"/>
      <c r="S717" s="237"/>
      <c r="T717" s="238"/>
      <c r="AT717" s="239" t="s">
        <v>177</v>
      </c>
      <c r="AU717" s="239" t="s">
        <v>80</v>
      </c>
      <c r="AV717" s="13" t="s">
        <v>80</v>
      </c>
      <c r="AW717" s="13" t="s">
        <v>35</v>
      </c>
      <c r="AX717" s="13" t="s">
        <v>71</v>
      </c>
      <c r="AY717" s="239" t="s">
        <v>168</v>
      </c>
    </row>
    <row r="718" spans="2:65" s="13" customFormat="1" ht="13.5">
      <c r="B718" s="229"/>
      <c r="C718" s="230"/>
      <c r="D718" s="219" t="s">
        <v>177</v>
      </c>
      <c r="E718" s="231" t="s">
        <v>21</v>
      </c>
      <c r="F718" s="232" t="s">
        <v>809</v>
      </c>
      <c r="G718" s="230"/>
      <c r="H718" s="233">
        <v>17.64</v>
      </c>
      <c r="I718" s="234"/>
      <c r="J718" s="230"/>
      <c r="K718" s="230"/>
      <c r="L718" s="235"/>
      <c r="M718" s="236"/>
      <c r="N718" s="237"/>
      <c r="O718" s="237"/>
      <c r="P718" s="237"/>
      <c r="Q718" s="237"/>
      <c r="R718" s="237"/>
      <c r="S718" s="237"/>
      <c r="T718" s="238"/>
      <c r="AT718" s="239" t="s">
        <v>177</v>
      </c>
      <c r="AU718" s="239" t="s">
        <v>80</v>
      </c>
      <c r="AV718" s="13" t="s">
        <v>80</v>
      </c>
      <c r="AW718" s="13" t="s">
        <v>35</v>
      </c>
      <c r="AX718" s="13" t="s">
        <v>71</v>
      </c>
      <c r="AY718" s="239" t="s">
        <v>168</v>
      </c>
    </row>
    <row r="719" spans="2:65" s="13" customFormat="1" ht="13.5">
      <c r="B719" s="229"/>
      <c r="C719" s="230"/>
      <c r="D719" s="219" t="s">
        <v>177</v>
      </c>
      <c r="E719" s="231" t="s">
        <v>21</v>
      </c>
      <c r="F719" s="232" t="s">
        <v>810</v>
      </c>
      <c r="G719" s="230"/>
      <c r="H719" s="233">
        <v>17.399999999999999</v>
      </c>
      <c r="I719" s="234"/>
      <c r="J719" s="230"/>
      <c r="K719" s="230"/>
      <c r="L719" s="235"/>
      <c r="M719" s="236"/>
      <c r="N719" s="237"/>
      <c r="O719" s="237"/>
      <c r="P719" s="237"/>
      <c r="Q719" s="237"/>
      <c r="R719" s="237"/>
      <c r="S719" s="237"/>
      <c r="T719" s="238"/>
      <c r="AT719" s="239" t="s">
        <v>177</v>
      </c>
      <c r="AU719" s="239" t="s">
        <v>80</v>
      </c>
      <c r="AV719" s="13" t="s">
        <v>80</v>
      </c>
      <c r="AW719" s="13" t="s">
        <v>35</v>
      </c>
      <c r="AX719" s="13" t="s">
        <v>71</v>
      </c>
      <c r="AY719" s="239" t="s">
        <v>168</v>
      </c>
    </row>
    <row r="720" spans="2:65" s="13" customFormat="1" ht="13.5">
      <c r="B720" s="229"/>
      <c r="C720" s="230"/>
      <c r="D720" s="219" t="s">
        <v>177</v>
      </c>
      <c r="E720" s="231" t="s">
        <v>21</v>
      </c>
      <c r="F720" s="232" t="s">
        <v>811</v>
      </c>
      <c r="G720" s="230"/>
      <c r="H720" s="233">
        <v>329.28</v>
      </c>
      <c r="I720" s="234"/>
      <c r="J720" s="230"/>
      <c r="K720" s="230"/>
      <c r="L720" s="235"/>
      <c r="M720" s="236"/>
      <c r="N720" s="237"/>
      <c r="O720" s="237"/>
      <c r="P720" s="237"/>
      <c r="Q720" s="237"/>
      <c r="R720" s="237"/>
      <c r="S720" s="237"/>
      <c r="T720" s="238"/>
      <c r="AT720" s="239" t="s">
        <v>177</v>
      </c>
      <c r="AU720" s="239" t="s">
        <v>80</v>
      </c>
      <c r="AV720" s="13" t="s">
        <v>80</v>
      </c>
      <c r="AW720" s="13" t="s">
        <v>35</v>
      </c>
      <c r="AX720" s="13" t="s">
        <v>71</v>
      </c>
      <c r="AY720" s="239" t="s">
        <v>168</v>
      </c>
    </row>
    <row r="721" spans="2:65" s="13" customFormat="1" ht="13.5">
      <c r="B721" s="229"/>
      <c r="C721" s="230"/>
      <c r="D721" s="219" t="s">
        <v>177</v>
      </c>
      <c r="E721" s="231" t="s">
        <v>21</v>
      </c>
      <c r="F721" s="232" t="s">
        <v>812</v>
      </c>
      <c r="G721" s="230"/>
      <c r="H721" s="233">
        <v>46.08</v>
      </c>
      <c r="I721" s="234"/>
      <c r="J721" s="230"/>
      <c r="K721" s="230"/>
      <c r="L721" s="235"/>
      <c r="M721" s="236"/>
      <c r="N721" s="237"/>
      <c r="O721" s="237"/>
      <c r="P721" s="237"/>
      <c r="Q721" s="237"/>
      <c r="R721" s="237"/>
      <c r="S721" s="237"/>
      <c r="T721" s="238"/>
      <c r="AT721" s="239" t="s">
        <v>177</v>
      </c>
      <c r="AU721" s="239" t="s">
        <v>80</v>
      </c>
      <c r="AV721" s="13" t="s">
        <v>80</v>
      </c>
      <c r="AW721" s="13" t="s">
        <v>35</v>
      </c>
      <c r="AX721" s="13" t="s">
        <v>71</v>
      </c>
      <c r="AY721" s="239" t="s">
        <v>168</v>
      </c>
    </row>
    <row r="722" spans="2:65" s="13" customFormat="1" ht="13.5">
      <c r="B722" s="229"/>
      <c r="C722" s="230"/>
      <c r="D722" s="219" t="s">
        <v>177</v>
      </c>
      <c r="E722" s="231" t="s">
        <v>21</v>
      </c>
      <c r="F722" s="232" t="s">
        <v>813</v>
      </c>
      <c r="G722" s="230"/>
      <c r="H722" s="233">
        <v>4.62</v>
      </c>
      <c r="I722" s="234"/>
      <c r="J722" s="230"/>
      <c r="K722" s="230"/>
      <c r="L722" s="235"/>
      <c r="M722" s="236"/>
      <c r="N722" s="237"/>
      <c r="O722" s="237"/>
      <c r="P722" s="237"/>
      <c r="Q722" s="237"/>
      <c r="R722" s="237"/>
      <c r="S722" s="237"/>
      <c r="T722" s="238"/>
      <c r="AT722" s="239" t="s">
        <v>177</v>
      </c>
      <c r="AU722" s="239" t="s">
        <v>80</v>
      </c>
      <c r="AV722" s="13" t="s">
        <v>80</v>
      </c>
      <c r="AW722" s="13" t="s">
        <v>35</v>
      </c>
      <c r="AX722" s="13" t="s">
        <v>71</v>
      </c>
      <c r="AY722" s="239" t="s">
        <v>168</v>
      </c>
    </row>
    <row r="723" spans="2:65" s="13" customFormat="1" ht="13.5">
      <c r="B723" s="229"/>
      <c r="C723" s="230"/>
      <c r="D723" s="219" t="s">
        <v>177</v>
      </c>
      <c r="E723" s="231" t="s">
        <v>21</v>
      </c>
      <c r="F723" s="232" t="s">
        <v>814</v>
      </c>
      <c r="G723" s="230"/>
      <c r="H723" s="233">
        <v>93.6</v>
      </c>
      <c r="I723" s="234"/>
      <c r="J723" s="230"/>
      <c r="K723" s="230"/>
      <c r="L723" s="235"/>
      <c r="M723" s="236"/>
      <c r="N723" s="237"/>
      <c r="O723" s="237"/>
      <c r="P723" s="237"/>
      <c r="Q723" s="237"/>
      <c r="R723" s="237"/>
      <c r="S723" s="237"/>
      <c r="T723" s="238"/>
      <c r="AT723" s="239" t="s">
        <v>177</v>
      </c>
      <c r="AU723" s="239" t="s">
        <v>80</v>
      </c>
      <c r="AV723" s="13" t="s">
        <v>80</v>
      </c>
      <c r="AW723" s="13" t="s">
        <v>35</v>
      </c>
      <c r="AX723" s="13" t="s">
        <v>71</v>
      </c>
      <c r="AY723" s="239" t="s">
        <v>168</v>
      </c>
    </row>
    <row r="724" spans="2:65" s="13" customFormat="1" ht="13.5">
      <c r="B724" s="229"/>
      <c r="C724" s="230"/>
      <c r="D724" s="219" t="s">
        <v>177</v>
      </c>
      <c r="E724" s="231" t="s">
        <v>21</v>
      </c>
      <c r="F724" s="232" t="s">
        <v>815</v>
      </c>
      <c r="G724" s="230"/>
      <c r="H724" s="233">
        <v>3.85</v>
      </c>
      <c r="I724" s="234"/>
      <c r="J724" s="230"/>
      <c r="K724" s="230"/>
      <c r="L724" s="235"/>
      <c r="M724" s="236"/>
      <c r="N724" s="237"/>
      <c r="O724" s="237"/>
      <c r="P724" s="237"/>
      <c r="Q724" s="237"/>
      <c r="R724" s="237"/>
      <c r="S724" s="237"/>
      <c r="T724" s="238"/>
      <c r="AT724" s="239" t="s">
        <v>177</v>
      </c>
      <c r="AU724" s="239" t="s">
        <v>80</v>
      </c>
      <c r="AV724" s="13" t="s">
        <v>80</v>
      </c>
      <c r="AW724" s="13" t="s">
        <v>35</v>
      </c>
      <c r="AX724" s="13" t="s">
        <v>71</v>
      </c>
      <c r="AY724" s="239" t="s">
        <v>168</v>
      </c>
    </row>
    <row r="725" spans="2:65" s="13" customFormat="1" ht="13.5">
      <c r="B725" s="229"/>
      <c r="C725" s="230"/>
      <c r="D725" s="219" t="s">
        <v>177</v>
      </c>
      <c r="E725" s="231" t="s">
        <v>21</v>
      </c>
      <c r="F725" s="232" t="s">
        <v>816</v>
      </c>
      <c r="G725" s="230"/>
      <c r="H725" s="233">
        <v>19.2</v>
      </c>
      <c r="I725" s="234"/>
      <c r="J725" s="230"/>
      <c r="K725" s="230"/>
      <c r="L725" s="235"/>
      <c r="M725" s="236"/>
      <c r="N725" s="237"/>
      <c r="O725" s="237"/>
      <c r="P725" s="237"/>
      <c r="Q725" s="237"/>
      <c r="R725" s="237"/>
      <c r="S725" s="237"/>
      <c r="T725" s="238"/>
      <c r="AT725" s="239" t="s">
        <v>177</v>
      </c>
      <c r="AU725" s="239" t="s">
        <v>80</v>
      </c>
      <c r="AV725" s="13" t="s">
        <v>80</v>
      </c>
      <c r="AW725" s="13" t="s">
        <v>35</v>
      </c>
      <c r="AX725" s="13" t="s">
        <v>71</v>
      </c>
      <c r="AY725" s="239" t="s">
        <v>168</v>
      </c>
    </row>
    <row r="726" spans="2:65" s="13" customFormat="1" ht="13.5">
      <c r="B726" s="229"/>
      <c r="C726" s="230"/>
      <c r="D726" s="219" t="s">
        <v>177</v>
      </c>
      <c r="E726" s="231" t="s">
        <v>21</v>
      </c>
      <c r="F726" s="232" t="s">
        <v>817</v>
      </c>
      <c r="G726" s="230"/>
      <c r="H726" s="233">
        <v>2</v>
      </c>
      <c r="I726" s="234"/>
      <c r="J726" s="230"/>
      <c r="K726" s="230"/>
      <c r="L726" s="235"/>
      <c r="M726" s="236"/>
      <c r="N726" s="237"/>
      <c r="O726" s="237"/>
      <c r="P726" s="237"/>
      <c r="Q726" s="237"/>
      <c r="R726" s="237"/>
      <c r="S726" s="237"/>
      <c r="T726" s="238"/>
      <c r="AT726" s="239" t="s">
        <v>177</v>
      </c>
      <c r="AU726" s="239" t="s">
        <v>80</v>
      </c>
      <c r="AV726" s="13" t="s">
        <v>80</v>
      </c>
      <c r="AW726" s="13" t="s">
        <v>35</v>
      </c>
      <c r="AX726" s="13" t="s">
        <v>71</v>
      </c>
      <c r="AY726" s="239" t="s">
        <v>168</v>
      </c>
    </row>
    <row r="727" spans="2:65" s="13" customFormat="1" ht="13.5">
      <c r="B727" s="229"/>
      <c r="C727" s="230"/>
      <c r="D727" s="219" t="s">
        <v>177</v>
      </c>
      <c r="E727" s="231" t="s">
        <v>21</v>
      </c>
      <c r="F727" s="232" t="s">
        <v>818</v>
      </c>
      <c r="G727" s="230"/>
      <c r="H727" s="233">
        <v>52.448</v>
      </c>
      <c r="I727" s="234"/>
      <c r="J727" s="230"/>
      <c r="K727" s="230"/>
      <c r="L727" s="235"/>
      <c r="M727" s="236"/>
      <c r="N727" s="237"/>
      <c r="O727" s="237"/>
      <c r="P727" s="237"/>
      <c r="Q727" s="237"/>
      <c r="R727" s="237"/>
      <c r="S727" s="237"/>
      <c r="T727" s="238"/>
      <c r="AT727" s="239" t="s">
        <v>177</v>
      </c>
      <c r="AU727" s="239" t="s">
        <v>80</v>
      </c>
      <c r="AV727" s="13" t="s">
        <v>80</v>
      </c>
      <c r="AW727" s="13" t="s">
        <v>35</v>
      </c>
      <c r="AX727" s="13" t="s">
        <v>71</v>
      </c>
      <c r="AY727" s="239" t="s">
        <v>168</v>
      </c>
    </row>
    <row r="728" spans="2:65" s="13" customFormat="1" ht="13.5">
      <c r="B728" s="229"/>
      <c r="C728" s="230"/>
      <c r="D728" s="219" t="s">
        <v>177</v>
      </c>
      <c r="E728" s="231" t="s">
        <v>21</v>
      </c>
      <c r="F728" s="232" t="s">
        <v>819</v>
      </c>
      <c r="G728" s="230"/>
      <c r="H728" s="233">
        <v>77.174999999999997</v>
      </c>
      <c r="I728" s="234"/>
      <c r="J728" s="230"/>
      <c r="K728" s="230"/>
      <c r="L728" s="235"/>
      <c r="M728" s="236"/>
      <c r="N728" s="237"/>
      <c r="O728" s="237"/>
      <c r="P728" s="237"/>
      <c r="Q728" s="237"/>
      <c r="R728" s="237"/>
      <c r="S728" s="237"/>
      <c r="T728" s="238"/>
      <c r="AT728" s="239" t="s">
        <v>177</v>
      </c>
      <c r="AU728" s="239" t="s">
        <v>80</v>
      </c>
      <c r="AV728" s="13" t="s">
        <v>80</v>
      </c>
      <c r="AW728" s="13" t="s">
        <v>35</v>
      </c>
      <c r="AX728" s="13" t="s">
        <v>71</v>
      </c>
      <c r="AY728" s="239" t="s">
        <v>168</v>
      </c>
    </row>
    <row r="729" spans="2:65" s="14" customFormat="1" ht="13.5">
      <c r="B729" s="240"/>
      <c r="C729" s="241"/>
      <c r="D729" s="242" t="s">
        <v>177</v>
      </c>
      <c r="E729" s="243" t="s">
        <v>21</v>
      </c>
      <c r="F729" s="244" t="s">
        <v>184</v>
      </c>
      <c r="G729" s="241"/>
      <c r="H729" s="245">
        <v>778.10699999999997</v>
      </c>
      <c r="I729" s="246"/>
      <c r="J729" s="241"/>
      <c r="K729" s="241"/>
      <c r="L729" s="247"/>
      <c r="M729" s="248"/>
      <c r="N729" s="249"/>
      <c r="O729" s="249"/>
      <c r="P729" s="249"/>
      <c r="Q729" s="249"/>
      <c r="R729" s="249"/>
      <c r="S729" s="249"/>
      <c r="T729" s="250"/>
      <c r="AT729" s="251" t="s">
        <v>177</v>
      </c>
      <c r="AU729" s="251" t="s">
        <v>80</v>
      </c>
      <c r="AV729" s="14" t="s">
        <v>175</v>
      </c>
      <c r="AW729" s="14" t="s">
        <v>35</v>
      </c>
      <c r="AX729" s="14" t="s">
        <v>78</v>
      </c>
      <c r="AY729" s="251" t="s">
        <v>168</v>
      </c>
    </row>
    <row r="730" spans="2:65" s="1" customFormat="1" ht="22.5" customHeight="1">
      <c r="B730" s="42"/>
      <c r="C730" s="205" t="s">
        <v>820</v>
      </c>
      <c r="D730" s="205" t="s">
        <v>170</v>
      </c>
      <c r="E730" s="206" t="s">
        <v>821</v>
      </c>
      <c r="F730" s="207" t="s">
        <v>822</v>
      </c>
      <c r="G730" s="208" t="s">
        <v>173</v>
      </c>
      <c r="H730" s="209">
        <v>3183.1210000000001</v>
      </c>
      <c r="I730" s="210"/>
      <c r="J730" s="211">
        <f>ROUND(I730*H730,2)</f>
        <v>0</v>
      </c>
      <c r="K730" s="207" t="s">
        <v>174</v>
      </c>
      <c r="L730" s="62"/>
      <c r="M730" s="212" t="s">
        <v>21</v>
      </c>
      <c r="N730" s="213" t="s">
        <v>42</v>
      </c>
      <c r="O730" s="43"/>
      <c r="P730" s="214">
        <f>O730*H730</f>
        <v>0</v>
      </c>
      <c r="Q730" s="214">
        <v>0</v>
      </c>
      <c r="R730" s="214">
        <f>Q730*H730</f>
        <v>0</v>
      </c>
      <c r="S730" s="214">
        <v>0</v>
      </c>
      <c r="T730" s="215">
        <f>S730*H730</f>
        <v>0</v>
      </c>
      <c r="AR730" s="25" t="s">
        <v>175</v>
      </c>
      <c r="AT730" s="25" t="s">
        <v>170</v>
      </c>
      <c r="AU730" s="25" t="s">
        <v>80</v>
      </c>
      <c r="AY730" s="25" t="s">
        <v>168</v>
      </c>
      <c r="BE730" s="216">
        <f>IF(N730="základní",J730,0)</f>
        <v>0</v>
      </c>
      <c r="BF730" s="216">
        <f>IF(N730="snížená",J730,0)</f>
        <v>0</v>
      </c>
      <c r="BG730" s="216">
        <f>IF(N730="zákl. přenesená",J730,0)</f>
        <v>0</v>
      </c>
      <c r="BH730" s="216">
        <f>IF(N730="sníž. přenesená",J730,0)</f>
        <v>0</v>
      </c>
      <c r="BI730" s="216">
        <f>IF(N730="nulová",J730,0)</f>
        <v>0</v>
      </c>
      <c r="BJ730" s="25" t="s">
        <v>78</v>
      </c>
      <c r="BK730" s="216">
        <f>ROUND(I730*H730,2)</f>
        <v>0</v>
      </c>
      <c r="BL730" s="25" t="s">
        <v>175</v>
      </c>
      <c r="BM730" s="25" t="s">
        <v>823</v>
      </c>
    </row>
    <row r="731" spans="2:65" s="12" customFormat="1" ht="13.5">
      <c r="B731" s="217"/>
      <c r="C731" s="218"/>
      <c r="D731" s="219" t="s">
        <v>177</v>
      </c>
      <c r="E731" s="220" t="s">
        <v>21</v>
      </c>
      <c r="F731" s="221" t="s">
        <v>824</v>
      </c>
      <c r="G731" s="218"/>
      <c r="H731" s="222" t="s">
        <v>21</v>
      </c>
      <c r="I731" s="223"/>
      <c r="J731" s="218"/>
      <c r="K731" s="218"/>
      <c r="L731" s="224"/>
      <c r="M731" s="225"/>
      <c r="N731" s="226"/>
      <c r="O731" s="226"/>
      <c r="P731" s="226"/>
      <c r="Q731" s="226"/>
      <c r="R731" s="226"/>
      <c r="S731" s="226"/>
      <c r="T731" s="227"/>
      <c r="AT731" s="228" t="s">
        <v>177</v>
      </c>
      <c r="AU731" s="228" t="s">
        <v>80</v>
      </c>
      <c r="AV731" s="12" t="s">
        <v>78</v>
      </c>
      <c r="AW731" s="12" t="s">
        <v>35</v>
      </c>
      <c r="AX731" s="12" t="s">
        <v>71</v>
      </c>
      <c r="AY731" s="228" t="s">
        <v>168</v>
      </c>
    </row>
    <row r="732" spans="2:65" s="13" customFormat="1" ht="13.5">
      <c r="B732" s="229"/>
      <c r="C732" s="230"/>
      <c r="D732" s="242" t="s">
        <v>177</v>
      </c>
      <c r="E732" s="252" t="s">
        <v>21</v>
      </c>
      <c r="F732" s="253" t="s">
        <v>825</v>
      </c>
      <c r="G732" s="230"/>
      <c r="H732" s="254">
        <v>3183.1210000000001</v>
      </c>
      <c r="I732" s="234"/>
      <c r="J732" s="230"/>
      <c r="K732" s="230"/>
      <c r="L732" s="235"/>
      <c r="M732" s="236"/>
      <c r="N732" s="237"/>
      <c r="O732" s="237"/>
      <c r="P732" s="237"/>
      <c r="Q732" s="237"/>
      <c r="R732" s="237"/>
      <c r="S732" s="237"/>
      <c r="T732" s="238"/>
      <c r="AT732" s="239" t="s">
        <v>177</v>
      </c>
      <c r="AU732" s="239" t="s">
        <v>80</v>
      </c>
      <c r="AV732" s="13" t="s">
        <v>80</v>
      </c>
      <c r="AW732" s="13" t="s">
        <v>35</v>
      </c>
      <c r="AX732" s="13" t="s">
        <v>78</v>
      </c>
      <c r="AY732" s="239" t="s">
        <v>168</v>
      </c>
    </row>
    <row r="733" spans="2:65" s="1" customFormat="1" ht="22.5" customHeight="1">
      <c r="B733" s="42"/>
      <c r="C733" s="205" t="s">
        <v>826</v>
      </c>
      <c r="D733" s="205" t="s">
        <v>170</v>
      </c>
      <c r="E733" s="206" t="s">
        <v>827</v>
      </c>
      <c r="F733" s="207" t="s">
        <v>828</v>
      </c>
      <c r="G733" s="208" t="s">
        <v>173</v>
      </c>
      <c r="H733" s="209">
        <v>16.2</v>
      </c>
      <c r="I733" s="210"/>
      <c r="J733" s="211">
        <f>ROUND(I733*H733,2)</f>
        <v>0</v>
      </c>
      <c r="K733" s="207" t="s">
        <v>174</v>
      </c>
      <c r="L733" s="62"/>
      <c r="M733" s="212" t="s">
        <v>21</v>
      </c>
      <c r="N733" s="213" t="s">
        <v>42</v>
      </c>
      <c r="O733" s="43"/>
      <c r="P733" s="214">
        <f>O733*H733</f>
        <v>0</v>
      </c>
      <c r="Q733" s="214">
        <v>7.4260000000000007E-2</v>
      </c>
      <c r="R733" s="214">
        <f>Q733*H733</f>
        <v>1.203012</v>
      </c>
      <c r="S733" s="214">
        <v>0</v>
      </c>
      <c r="T733" s="215">
        <f>S733*H733</f>
        <v>0</v>
      </c>
      <c r="AR733" s="25" t="s">
        <v>175</v>
      </c>
      <c r="AT733" s="25" t="s">
        <v>170</v>
      </c>
      <c r="AU733" s="25" t="s">
        <v>80</v>
      </c>
      <c r="AY733" s="25" t="s">
        <v>168</v>
      </c>
      <c r="BE733" s="216">
        <f>IF(N733="základní",J733,0)</f>
        <v>0</v>
      </c>
      <c r="BF733" s="216">
        <f>IF(N733="snížená",J733,0)</f>
        <v>0</v>
      </c>
      <c r="BG733" s="216">
        <f>IF(N733="zákl. přenesená",J733,0)</f>
        <v>0</v>
      </c>
      <c r="BH733" s="216">
        <f>IF(N733="sníž. přenesená",J733,0)</f>
        <v>0</v>
      </c>
      <c r="BI733" s="216">
        <f>IF(N733="nulová",J733,0)</f>
        <v>0</v>
      </c>
      <c r="BJ733" s="25" t="s">
        <v>78</v>
      </c>
      <c r="BK733" s="216">
        <f>ROUND(I733*H733,2)</f>
        <v>0</v>
      </c>
      <c r="BL733" s="25" t="s">
        <v>175</v>
      </c>
      <c r="BM733" s="25" t="s">
        <v>829</v>
      </c>
    </row>
    <row r="734" spans="2:65" s="12" customFormat="1" ht="13.5">
      <c r="B734" s="217"/>
      <c r="C734" s="218"/>
      <c r="D734" s="219" t="s">
        <v>177</v>
      </c>
      <c r="E734" s="220" t="s">
        <v>21</v>
      </c>
      <c r="F734" s="221" t="s">
        <v>830</v>
      </c>
      <c r="G734" s="218"/>
      <c r="H734" s="222" t="s">
        <v>21</v>
      </c>
      <c r="I734" s="223"/>
      <c r="J734" s="218"/>
      <c r="K734" s="218"/>
      <c r="L734" s="224"/>
      <c r="M734" s="225"/>
      <c r="N734" s="226"/>
      <c r="O734" s="226"/>
      <c r="P734" s="226"/>
      <c r="Q734" s="226"/>
      <c r="R734" s="226"/>
      <c r="S734" s="226"/>
      <c r="T734" s="227"/>
      <c r="AT734" s="228" t="s">
        <v>177</v>
      </c>
      <c r="AU734" s="228" t="s">
        <v>80</v>
      </c>
      <c r="AV734" s="12" t="s">
        <v>78</v>
      </c>
      <c r="AW734" s="12" t="s">
        <v>35</v>
      </c>
      <c r="AX734" s="12" t="s">
        <v>71</v>
      </c>
      <c r="AY734" s="228" t="s">
        <v>168</v>
      </c>
    </row>
    <row r="735" spans="2:65" s="13" customFormat="1" ht="13.5">
      <c r="B735" s="229"/>
      <c r="C735" s="230"/>
      <c r="D735" s="242" t="s">
        <v>177</v>
      </c>
      <c r="E735" s="252" t="s">
        <v>21</v>
      </c>
      <c r="F735" s="253" t="s">
        <v>831</v>
      </c>
      <c r="G735" s="230"/>
      <c r="H735" s="254">
        <v>16.2</v>
      </c>
      <c r="I735" s="234"/>
      <c r="J735" s="230"/>
      <c r="K735" s="230"/>
      <c r="L735" s="235"/>
      <c r="M735" s="236"/>
      <c r="N735" s="237"/>
      <c r="O735" s="237"/>
      <c r="P735" s="237"/>
      <c r="Q735" s="237"/>
      <c r="R735" s="237"/>
      <c r="S735" s="237"/>
      <c r="T735" s="238"/>
      <c r="AT735" s="239" t="s">
        <v>177</v>
      </c>
      <c r="AU735" s="239" t="s">
        <v>80</v>
      </c>
      <c r="AV735" s="13" t="s">
        <v>80</v>
      </c>
      <c r="AW735" s="13" t="s">
        <v>35</v>
      </c>
      <c r="AX735" s="13" t="s">
        <v>78</v>
      </c>
      <c r="AY735" s="239" t="s">
        <v>168</v>
      </c>
    </row>
    <row r="736" spans="2:65" s="1" customFormat="1" ht="22.5" customHeight="1">
      <c r="B736" s="42"/>
      <c r="C736" s="205" t="s">
        <v>832</v>
      </c>
      <c r="D736" s="205" t="s">
        <v>170</v>
      </c>
      <c r="E736" s="206" t="s">
        <v>833</v>
      </c>
      <c r="F736" s="207" t="s">
        <v>834</v>
      </c>
      <c r="G736" s="208" t="s">
        <v>173</v>
      </c>
      <c r="H736" s="209">
        <v>984.30799999999999</v>
      </c>
      <c r="I736" s="210"/>
      <c r="J736" s="211">
        <f>ROUND(I736*H736,2)</f>
        <v>0</v>
      </c>
      <c r="K736" s="207" t="s">
        <v>174</v>
      </c>
      <c r="L736" s="62"/>
      <c r="M736" s="212" t="s">
        <v>21</v>
      </c>
      <c r="N736" s="213" t="s">
        <v>42</v>
      </c>
      <c r="O736" s="43"/>
      <c r="P736" s="214">
        <f>O736*H736</f>
        <v>0</v>
      </c>
      <c r="Q736" s="214">
        <v>0.11169999999999999</v>
      </c>
      <c r="R736" s="214">
        <f>Q736*H736</f>
        <v>109.94720359999999</v>
      </c>
      <c r="S736" s="214">
        <v>0</v>
      </c>
      <c r="T736" s="215">
        <f>S736*H736</f>
        <v>0</v>
      </c>
      <c r="AR736" s="25" t="s">
        <v>175</v>
      </c>
      <c r="AT736" s="25" t="s">
        <v>170</v>
      </c>
      <c r="AU736" s="25" t="s">
        <v>80</v>
      </c>
      <c r="AY736" s="25" t="s">
        <v>168</v>
      </c>
      <c r="BE736" s="216">
        <f>IF(N736="základní",J736,0)</f>
        <v>0</v>
      </c>
      <c r="BF736" s="216">
        <f>IF(N736="snížená",J736,0)</f>
        <v>0</v>
      </c>
      <c r="BG736" s="216">
        <f>IF(N736="zákl. přenesená",J736,0)</f>
        <v>0</v>
      </c>
      <c r="BH736" s="216">
        <f>IF(N736="sníž. přenesená",J736,0)</f>
        <v>0</v>
      </c>
      <c r="BI736" s="216">
        <f>IF(N736="nulová",J736,0)</f>
        <v>0</v>
      </c>
      <c r="BJ736" s="25" t="s">
        <v>78</v>
      </c>
      <c r="BK736" s="216">
        <f>ROUND(I736*H736,2)</f>
        <v>0</v>
      </c>
      <c r="BL736" s="25" t="s">
        <v>175</v>
      </c>
      <c r="BM736" s="25" t="s">
        <v>835</v>
      </c>
    </row>
    <row r="737" spans="2:65" s="12" customFormat="1" ht="13.5">
      <c r="B737" s="217"/>
      <c r="C737" s="218"/>
      <c r="D737" s="219" t="s">
        <v>177</v>
      </c>
      <c r="E737" s="220" t="s">
        <v>21</v>
      </c>
      <c r="F737" s="221" t="s">
        <v>836</v>
      </c>
      <c r="G737" s="218"/>
      <c r="H737" s="222" t="s">
        <v>21</v>
      </c>
      <c r="I737" s="223"/>
      <c r="J737" s="218"/>
      <c r="K737" s="218"/>
      <c r="L737" s="224"/>
      <c r="M737" s="225"/>
      <c r="N737" s="226"/>
      <c r="O737" s="226"/>
      <c r="P737" s="226"/>
      <c r="Q737" s="226"/>
      <c r="R737" s="226"/>
      <c r="S737" s="226"/>
      <c r="T737" s="227"/>
      <c r="AT737" s="228" t="s">
        <v>177</v>
      </c>
      <c r="AU737" s="228" t="s">
        <v>80</v>
      </c>
      <c r="AV737" s="12" t="s">
        <v>78</v>
      </c>
      <c r="AW737" s="12" t="s">
        <v>35</v>
      </c>
      <c r="AX737" s="12" t="s">
        <v>71</v>
      </c>
      <c r="AY737" s="228" t="s">
        <v>168</v>
      </c>
    </row>
    <row r="738" spans="2:65" s="13" customFormat="1" ht="13.5">
      <c r="B738" s="229"/>
      <c r="C738" s="230"/>
      <c r="D738" s="219" t="s">
        <v>177</v>
      </c>
      <c r="E738" s="231" t="s">
        <v>21</v>
      </c>
      <c r="F738" s="232" t="s">
        <v>837</v>
      </c>
      <c r="G738" s="230"/>
      <c r="H738" s="233">
        <v>481.14</v>
      </c>
      <c r="I738" s="234"/>
      <c r="J738" s="230"/>
      <c r="K738" s="230"/>
      <c r="L738" s="235"/>
      <c r="M738" s="236"/>
      <c r="N738" s="237"/>
      <c r="O738" s="237"/>
      <c r="P738" s="237"/>
      <c r="Q738" s="237"/>
      <c r="R738" s="237"/>
      <c r="S738" s="237"/>
      <c r="T738" s="238"/>
      <c r="AT738" s="239" t="s">
        <v>177</v>
      </c>
      <c r="AU738" s="239" t="s">
        <v>80</v>
      </c>
      <c r="AV738" s="13" t="s">
        <v>80</v>
      </c>
      <c r="AW738" s="13" t="s">
        <v>35</v>
      </c>
      <c r="AX738" s="13" t="s">
        <v>71</v>
      </c>
      <c r="AY738" s="239" t="s">
        <v>168</v>
      </c>
    </row>
    <row r="739" spans="2:65" s="13" customFormat="1" ht="13.5">
      <c r="B739" s="229"/>
      <c r="C739" s="230"/>
      <c r="D739" s="219" t="s">
        <v>177</v>
      </c>
      <c r="E739" s="231" t="s">
        <v>21</v>
      </c>
      <c r="F739" s="232" t="s">
        <v>838</v>
      </c>
      <c r="G739" s="230"/>
      <c r="H739" s="233">
        <v>210.10499999999999</v>
      </c>
      <c r="I739" s="234"/>
      <c r="J739" s="230"/>
      <c r="K739" s="230"/>
      <c r="L739" s="235"/>
      <c r="M739" s="236"/>
      <c r="N739" s="237"/>
      <c r="O739" s="237"/>
      <c r="P739" s="237"/>
      <c r="Q739" s="237"/>
      <c r="R739" s="237"/>
      <c r="S739" s="237"/>
      <c r="T739" s="238"/>
      <c r="AT739" s="239" t="s">
        <v>177</v>
      </c>
      <c r="AU739" s="239" t="s">
        <v>80</v>
      </c>
      <c r="AV739" s="13" t="s">
        <v>80</v>
      </c>
      <c r="AW739" s="13" t="s">
        <v>35</v>
      </c>
      <c r="AX739" s="13" t="s">
        <v>71</v>
      </c>
      <c r="AY739" s="239" t="s">
        <v>168</v>
      </c>
    </row>
    <row r="740" spans="2:65" s="12" customFormat="1" ht="13.5">
      <c r="B740" s="217"/>
      <c r="C740" s="218"/>
      <c r="D740" s="219" t="s">
        <v>177</v>
      </c>
      <c r="E740" s="220" t="s">
        <v>21</v>
      </c>
      <c r="F740" s="221" t="s">
        <v>839</v>
      </c>
      <c r="G740" s="218"/>
      <c r="H740" s="222" t="s">
        <v>21</v>
      </c>
      <c r="I740" s="223"/>
      <c r="J740" s="218"/>
      <c r="K740" s="218"/>
      <c r="L740" s="224"/>
      <c r="M740" s="225"/>
      <c r="N740" s="226"/>
      <c r="O740" s="226"/>
      <c r="P740" s="226"/>
      <c r="Q740" s="226"/>
      <c r="R740" s="226"/>
      <c r="S740" s="226"/>
      <c r="T740" s="227"/>
      <c r="AT740" s="228" t="s">
        <v>177</v>
      </c>
      <c r="AU740" s="228" t="s">
        <v>80</v>
      </c>
      <c r="AV740" s="12" t="s">
        <v>78</v>
      </c>
      <c r="AW740" s="12" t="s">
        <v>35</v>
      </c>
      <c r="AX740" s="12" t="s">
        <v>71</v>
      </c>
      <c r="AY740" s="228" t="s">
        <v>168</v>
      </c>
    </row>
    <row r="741" spans="2:65" s="13" customFormat="1" ht="13.5">
      <c r="B741" s="229"/>
      <c r="C741" s="230"/>
      <c r="D741" s="219" t="s">
        <v>177</v>
      </c>
      <c r="E741" s="231" t="s">
        <v>21</v>
      </c>
      <c r="F741" s="232" t="s">
        <v>840</v>
      </c>
      <c r="G741" s="230"/>
      <c r="H741" s="233">
        <v>222.58</v>
      </c>
      <c r="I741" s="234"/>
      <c r="J741" s="230"/>
      <c r="K741" s="230"/>
      <c r="L741" s="235"/>
      <c r="M741" s="236"/>
      <c r="N741" s="237"/>
      <c r="O741" s="237"/>
      <c r="P741" s="237"/>
      <c r="Q741" s="237"/>
      <c r="R741" s="237"/>
      <c r="S741" s="237"/>
      <c r="T741" s="238"/>
      <c r="AT741" s="239" t="s">
        <v>177</v>
      </c>
      <c r="AU741" s="239" t="s">
        <v>80</v>
      </c>
      <c r="AV741" s="13" t="s">
        <v>80</v>
      </c>
      <c r="AW741" s="13" t="s">
        <v>35</v>
      </c>
      <c r="AX741" s="13" t="s">
        <v>71</v>
      </c>
      <c r="AY741" s="239" t="s">
        <v>168</v>
      </c>
    </row>
    <row r="742" spans="2:65" s="12" customFormat="1" ht="13.5">
      <c r="B742" s="217"/>
      <c r="C742" s="218"/>
      <c r="D742" s="219" t="s">
        <v>177</v>
      </c>
      <c r="E742" s="220" t="s">
        <v>21</v>
      </c>
      <c r="F742" s="221" t="s">
        <v>841</v>
      </c>
      <c r="G742" s="218"/>
      <c r="H742" s="222" t="s">
        <v>21</v>
      </c>
      <c r="I742" s="223"/>
      <c r="J742" s="218"/>
      <c r="K742" s="218"/>
      <c r="L742" s="224"/>
      <c r="M742" s="225"/>
      <c r="N742" s="226"/>
      <c r="O742" s="226"/>
      <c r="P742" s="226"/>
      <c r="Q742" s="226"/>
      <c r="R742" s="226"/>
      <c r="S742" s="226"/>
      <c r="T742" s="227"/>
      <c r="AT742" s="228" t="s">
        <v>177</v>
      </c>
      <c r="AU742" s="228" t="s">
        <v>80</v>
      </c>
      <c r="AV742" s="12" t="s">
        <v>78</v>
      </c>
      <c r="AW742" s="12" t="s">
        <v>35</v>
      </c>
      <c r="AX742" s="12" t="s">
        <v>71</v>
      </c>
      <c r="AY742" s="228" t="s">
        <v>168</v>
      </c>
    </row>
    <row r="743" spans="2:65" s="13" customFormat="1" ht="13.5">
      <c r="B743" s="229"/>
      <c r="C743" s="230"/>
      <c r="D743" s="219" t="s">
        <v>177</v>
      </c>
      <c r="E743" s="231" t="s">
        <v>21</v>
      </c>
      <c r="F743" s="232" t="s">
        <v>842</v>
      </c>
      <c r="G743" s="230"/>
      <c r="H743" s="233">
        <v>70.483000000000004</v>
      </c>
      <c r="I743" s="234"/>
      <c r="J743" s="230"/>
      <c r="K743" s="230"/>
      <c r="L743" s="235"/>
      <c r="M743" s="236"/>
      <c r="N743" s="237"/>
      <c r="O743" s="237"/>
      <c r="P743" s="237"/>
      <c r="Q743" s="237"/>
      <c r="R743" s="237"/>
      <c r="S743" s="237"/>
      <c r="T743" s="238"/>
      <c r="AT743" s="239" t="s">
        <v>177</v>
      </c>
      <c r="AU743" s="239" t="s">
        <v>80</v>
      </c>
      <c r="AV743" s="13" t="s">
        <v>80</v>
      </c>
      <c r="AW743" s="13" t="s">
        <v>35</v>
      </c>
      <c r="AX743" s="13" t="s">
        <v>71</v>
      </c>
      <c r="AY743" s="239" t="s">
        <v>168</v>
      </c>
    </row>
    <row r="744" spans="2:65" s="14" customFormat="1" ht="13.5">
      <c r="B744" s="240"/>
      <c r="C744" s="241"/>
      <c r="D744" s="219" t="s">
        <v>177</v>
      </c>
      <c r="E744" s="265" t="s">
        <v>21</v>
      </c>
      <c r="F744" s="266" t="s">
        <v>184</v>
      </c>
      <c r="G744" s="241"/>
      <c r="H744" s="267">
        <v>984.30799999999999</v>
      </c>
      <c r="I744" s="246"/>
      <c r="J744" s="241"/>
      <c r="K744" s="241"/>
      <c r="L744" s="247"/>
      <c r="M744" s="248"/>
      <c r="N744" s="249"/>
      <c r="O744" s="249"/>
      <c r="P744" s="249"/>
      <c r="Q744" s="249"/>
      <c r="R744" s="249"/>
      <c r="S744" s="249"/>
      <c r="T744" s="250"/>
      <c r="AT744" s="251" t="s">
        <v>177</v>
      </c>
      <c r="AU744" s="251" t="s">
        <v>80</v>
      </c>
      <c r="AV744" s="14" t="s">
        <v>175</v>
      </c>
      <c r="AW744" s="14" t="s">
        <v>35</v>
      </c>
      <c r="AX744" s="14" t="s">
        <v>78</v>
      </c>
      <c r="AY744" s="251" t="s">
        <v>168</v>
      </c>
    </row>
    <row r="745" spans="2:65" s="11" customFormat="1" ht="29.85" customHeight="1">
      <c r="B745" s="188"/>
      <c r="C745" s="189"/>
      <c r="D745" s="202" t="s">
        <v>70</v>
      </c>
      <c r="E745" s="203" t="s">
        <v>242</v>
      </c>
      <c r="F745" s="203" t="s">
        <v>843</v>
      </c>
      <c r="G745" s="189"/>
      <c r="H745" s="189"/>
      <c r="I745" s="192"/>
      <c r="J745" s="204">
        <f>BK745</f>
        <v>0</v>
      </c>
      <c r="K745" s="189"/>
      <c r="L745" s="194"/>
      <c r="M745" s="195"/>
      <c r="N745" s="196"/>
      <c r="O745" s="196"/>
      <c r="P745" s="197">
        <f>SUM(P746:P985)</f>
        <v>0</v>
      </c>
      <c r="Q745" s="196"/>
      <c r="R745" s="197">
        <f>SUM(R746:R985)</f>
        <v>59.889334259999998</v>
      </c>
      <c r="S745" s="196"/>
      <c r="T745" s="198">
        <f>SUM(T746:T985)</f>
        <v>239.92075199999999</v>
      </c>
      <c r="AR745" s="199" t="s">
        <v>78</v>
      </c>
      <c r="AT745" s="200" t="s">
        <v>70</v>
      </c>
      <c r="AU745" s="200" t="s">
        <v>78</v>
      </c>
      <c r="AY745" s="199" t="s">
        <v>168</v>
      </c>
      <c r="BK745" s="201">
        <f>SUM(BK746:BK985)</f>
        <v>0</v>
      </c>
    </row>
    <row r="746" spans="2:65" s="1" customFormat="1" ht="31.5" customHeight="1">
      <c r="B746" s="42"/>
      <c r="C746" s="205" t="s">
        <v>844</v>
      </c>
      <c r="D746" s="205" t="s">
        <v>170</v>
      </c>
      <c r="E746" s="206" t="s">
        <v>845</v>
      </c>
      <c r="F746" s="207" t="s">
        <v>846</v>
      </c>
      <c r="G746" s="208" t="s">
        <v>202</v>
      </c>
      <c r="H746" s="209">
        <v>280.39999999999998</v>
      </c>
      <c r="I746" s="210"/>
      <c r="J746" s="211">
        <f>ROUND(I746*H746,2)</f>
        <v>0</v>
      </c>
      <c r="K746" s="207" t="s">
        <v>174</v>
      </c>
      <c r="L746" s="62"/>
      <c r="M746" s="212" t="s">
        <v>21</v>
      </c>
      <c r="N746" s="213" t="s">
        <v>42</v>
      </c>
      <c r="O746" s="43"/>
      <c r="P746" s="214">
        <f>O746*H746</f>
        <v>0</v>
      </c>
      <c r="Q746" s="214">
        <v>0.1295</v>
      </c>
      <c r="R746" s="214">
        <f>Q746*H746</f>
        <v>36.311799999999998</v>
      </c>
      <c r="S746" s="214">
        <v>0</v>
      </c>
      <c r="T746" s="215">
        <f>S746*H746</f>
        <v>0</v>
      </c>
      <c r="AR746" s="25" t="s">
        <v>175</v>
      </c>
      <c r="AT746" s="25" t="s">
        <v>170</v>
      </c>
      <c r="AU746" s="25" t="s">
        <v>80</v>
      </c>
      <c r="AY746" s="25" t="s">
        <v>168</v>
      </c>
      <c r="BE746" s="216">
        <f>IF(N746="základní",J746,0)</f>
        <v>0</v>
      </c>
      <c r="BF746" s="216">
        <f>IF(N746="snížená",J746,0)</f>
        <v>0</v>
      </c>
      <c r="BG746" s="216">
        <f>IF(N746="zákl. přenesená",J746,0)</f>
        <v>0</v>
      </c>
      <c r="BH746" s="216">
        <f>IF(N746="sníž. přenesená",J746,0)</f>
        <v>0</v>
      </c>
      <c r="BI746" s="216">
        <f>IF(N746="nulová",J746,0)</f>
        <v>0</v>
      </c>
      <c r="BJ746" s="25" t="s">
        <v>78</v>
      </c>
      <c r="BK746" s="216">
        <f>ROUND(I746*H746,2)</f>
        <v>0</v>
      </c>
      <c r="BL746" s="25" t="s">
        <v>175</v>
      </c>
      <c r="BM746" s="25" t="s">
        <v>847</v>
      </c>
    </row>
    <row r="747" spans="2:65" s="13" customFormat="1" ht="13.5">
      <c r="B747" s="229"/>
      <c r="C747" s="230"/>
      <c r="D747" s="219" t="s">
        <v>177</v>
      </c>
      <c r="E747" s="231" t="s">
        <v>21</v>
      </c>
      <c r="F747" s="232" t="s">
        <v>848</v>
      </c>
      <c r="G747" s="230"/>
      <c r="H747" s="233">
        <v>110.75</v>
      </c>
      <c r="I747" s="234"/>
      <c r="J747" s="230"/>
      <c r="K747" s="230"/>
      <c r="L747" s="235"/>
      <c r="M747" s="236"/>
      <c r="N747" s="237"/>
      <c r="O747" s="237"/>
      <c r="P747" s="237"/>
      <c r="Q747" s="237"/>
      <c r="R747" s="237"/>
      <c r="S747" s="237"/>
      <c r="T747" s="238"/>
      <c r="AT747" s="239" t="s">
        <v>177</v>
      </c>
      <c r="AU747" s="239" t="s">
        <v>80</v>
      </c>
      <c r="AV747" s="13" t="s">
        <v>80</v>
      </c>
      <c r="AW747" s="13" t="s">
        <v>35</v>
      </c>
      <c r="AX747" s="13" t="s">
        <v>71</v>
      </c>
      <c r="AY747" s="239" t="s">
        <v>168</v>
      </c>
    </row>
    <row r="748" spans="2:65" s="13" customFormat="1" ht="13.5">
      <c r="B748" s="229"/>
      <c r="C748" s="230"/>
      <c r="D748" s="219" t="s">
        <v>177</v>
      </c>
      <c r="E748" s="231" t="s">
        <v>21</v>
      </c>
      <c r="F748" s="232" t="s">
        <v>849</v>
      </c>
      <c r="G748" s="230"/>
      <c r="H748" s="233">
        <v>90.1</v>
      </c>
      <c r="I748" s="234"/>
      <c r="J748" s="230"/>
      <c r="K748" s="230"/>
      <c r="L748" s="235"/>
      <c r="M748" s="236"/>
      <c r="N748" s="237"/>
      <c r="O748" s="237"/>
      <c r="P748" s="237"/>
      <c r="Q748" s="237"/>
      <c r="R748" s="237"/>
      <c r="S748" s="237"/>
      <c r="T748" s="238"/>
      <c r="AT748" s="239" t="s">
        <v>177</v>
      </c>
      <c r="AU748" s="239" t="s">
        <v>80</v>
      </c>
      <c r="AV748" s="13" t="s">
        <v>80</v>
      </c>
      <c r="AW748" s="13" t="s">
        <v>35</v>
      </c>
      <c r="AX748" s="13" t="s">
        <v>71</v>
      </c>
      <c r="AY748" s="239" t="s">
        <v>168</v>
      </c>
    </row>
    <row r="749" spans="2:65" s="13" customFormat="1" ht="13.5">
      <c r="B749" s="229"/>
      <c r="C749" s="230"/>
      <c r="D749" s="219" t="s">
        <v>177</v>
      </c>
      <c r="E749" s="231" t="s">
        <v>21</v>
      </c>
      <c r="F749" s="232" t="s">
        <v>850</v>
      </c>
      <c r="G749" s="230"/>
      <c r="H749" s="233">
        <v>79.55</v>
      </c>
      <c r="I749" s="234"/>
      <c r="J749" s="230"/>
      <c r="K749" s="230"/>
      <c r="L749" s="235"/>
      <c r="M749" s="236"/>
      <c r="N749" s="237"/>
      <c r="O749" s="237"/>
      <c r="P749" s="237"/>
      <c r="Q749" s="237"/>
      <c r="R749" s="237"/>
      <c r="S749" s="237"/>
      <c r="T749" s="238"/>
      <c r="AT749" s="239" t="s">
        <v>177</v>
      </c>
      <c r="AU749" s="239" t="s">
        <v>80</v>
      </c>
      <c r="AV749" s="13" t="s">
        <v>80</v>
      </c>
      <c r="AW749" s="13" t="s">
        <v>35</v>
      </c>
      <c r="AX749" s="13" t="s">
        <v>71</v>
      </c>
      <c r="AY749" s="239" t="s">
        <v>168</v>
      </c>
    </row>
    <row r="750" spans="2:65" s="14" customFormat="1" ht="13.5">
      <c r="B750" s="240"/>
      <c r="C750" s="241"/>
      <c r="D750" s="242" t="s">
        <v>177</v>
      </c>
      <c r="E750" s="243" t="s">
        <v>21</v>
      </c>
      <c r="F750" s="244" t="s">
        <v>184</v>
      </c>
      <c r="G750" s="241"/>
      <c r="H750" s="245">
        <v>280.39999999999998</v>
      </c>
      <c r="I750" s="246"/>
      <c r="J750" s="241"/>
      <c r="K750" s="241"/>
      <c r="L750" s="247"/>
      <c r="M750" s="248"/>
      <c r="N750" s="249"/>
      <c r="O750" s="249"/>
      <c r="P750" s="249"/>
      <c r="Q750" s="249"/>
      <c r="R750" s="249"/>
      <c r="S750" s="249"/>
      <c r="T750" s="250"/>
      <c r="AT750" s="251" t="s">
        <v>177</v>
      </c>
      <c r="AU750" s="251" t="s">
        <v>80</v>
      </c>
      <c r="AV750" s="14" t="s">
        <v>175</v>
      </c>
      <c r="AW750" s="14" t="s">
        <v>35</v>
      </c>
      <c r="AX750" s="14" t="s">
        <v>78</v>
      </c>
      <c r="AY750" s="251" t="s">
        <v>168</v>
      </c>
    </row>
    <row r="751" spans="2:65" s="1" customFormat="1" ht="22.5" customHeight="1">
      <c r="B751" s="42"/>
      <c r="C751" s="255" t="s">
        <v>851</v>
      </c>
      <c r="D751" s="255" t="s">
        <v>253</v>
      </c>
      <c r="E751" s="256" t="s">
        <v>852</v>
      </c>
      <c r="F751" s="257" t="s">
        <v>853</v>
      </c>
      <c r="G751" s="258" t="s">
        <v>272</v>
      </c>
      <c r="H751" s="259">
        <v>294.42</v>
      </c>
      <c r="I751" s="260"/>
      <c r="J751" s="261">
        <f>ROUND(I751*H751,2)</f>
        <v>0</v>
      </c>
      <c r="K751" s="257" t="s">
        <v>21</v>
      </c>
      <c r="L751" s="262"/>
      <c r="M751" s="263" t="s">
        <v>21</v>
      </c>
      <c r="N751" s="264" t="s">
        <v>42</v>
      </c>
      <c r="O751" s="43"/>
      <c r="P751" s="214">
        <f>O751*H751</f>
        <v>0</v>
      </c>
      <c r="Q751" s="214">
        <v>4.5999999999999999E-2</v>
      </c>
      <c r="R751" s="214">
        <f>Q751*H751</f>
        <v>13.543320000000001</v>
      </c>
      <c r="S751" s="214">
        <v>0</v>
      </c>
      <c r="T751" s="215">
        <f>S751*H751</f>
        <v>0</v>
      </c>
      <c r="AR751" s="25" t="s">
        <v>237</v>
      </c>
      <c r="AT751" s="25" t="s">
        <v>253</v>
      </c>
      <c r="AU751" s="25" t="s">
        <v>80</v>
      </c>
      <c r="AY751" s="25" t="s">
        <v>168</v>
      </c>
      <c r="BE751" s="216">
        <f>IF(N751="základní",J751,0)</f>
        <v>0</v>
      </c>
      <c r="BF751" s="216">
        <f>IF(N751="snížená",J751,0)</f>
        <v>0</v>
      </c>
      <c r="BG751" s="216">
        <f>IF(N751="zákl. přenesená",J751,0)</f>
        <v>0</v>
      </c>
      <c r="BH751" s="216">
        <f>IF(N751="sníž. přenesená",J751,0)</f>
        <v>0</v>
      </c>
      <c r="BI751" s="216">
        <f>IF(N751="nulová",J751,0)</f>
        <v>0</v>
      </c>
      <c r="BJ751" s="25" t="s">
        <v>78</v>
      </c>
      <c r="BK751" s="216">
        <f>ROUND(I751*H751,2)</f>
        <v>0</v>
      </c>
      <c r="BL751" s="25" t="s">
        <v>175</v>
      </c>
      <c r="BM751" s="25" t="s">
        <v>854</v>
      </c>
    </row>
    <row r="752" spans="2:65" s="13" customFormat="1" ht="13.5">
      <c r="B752" s="229"/>
      <c r="C752" s="230"/>
      <c r="D752" s="242" t="s">
        <v>177</v>
      </c>
      <c r="E752" s="252" t="s">
        <v>21</v>
      </c>
      <c r="F752" s="253" t="s">
        <v>855</v>
      </c>
      <c r="G752" s="230"/>
      <c r="H752" s="254">
        <v>294.42</v>
      </c>
      <c r="I752" s="234"/>
      <c r="J752" s="230"/>
      <c r="K752" s="230"/>
      <c r="L752" s="235"/>
      <c r="M752" s="236"/>
      <c r="N752" s="237"/>
      <c r="O752" s="237"/>
      <c r="P752" s="237"/>
      <c r="Q752" s="237"/>
      <c r="R752" s="237"/>
      <c r="S752" s="237"/>
      <c r="T752" s="238"/>
      <c r="AT752" s="239" t="s">
        <v>177</v>
      </c>
      <c r="AU752" s="239" t="s">
        <v>80</v>
      </c>
      <c r="AV752" s="13" t="s">
        <v>80</v>
      </c>
      <c r="AW752" s="13" t="s">
        <v>35</v>
      </c>
      <c r="AX752" s="13" t="s">
        <v>78</v>
      </c>
      <c r="AY752" s="239" t="s">
        <v>168</v>
      </c>
    </row>
    <row r="753" spans="2:65" s="1" customFormat="1" ht="22.5" customHeight="1">
      <c r="B753" s="42"/>
      <c r="C753" s="205" t="s">
        <v>856</v>
      </c>
      <c r="D753" s="205" t="s">
        <v>170</v>
      </c>
      <c r="E753" s="206" t="s">
        <v>857</v>
      </c>
      <c r="F753" s="207" t="s">
        <v>858</v>
      </c>
      <c r="G753" s="208" t="s">
        <v>202</v>
      </c>
      <c r="H753" s="209">
        <v>25.85</v>
      </c>
      <c r="I753" s="210"/>
      <c r="J753" s="211">
        <f>ROUND(I753*H753,2)</f>
        <v>0</v>
      </c>
      <c r="K753" s="207" t="s">
        <v>174</v>
      </c>
      <c r="L753" s="62"/>
      <c r="M753" s="212" t="s">
        <v>21</v>
      </c>
      <c r="N753" s="213" t="s">
        <v>42</v>
      </c>
      <c r="O753" s="43"/>
      <c r="P753" s="214">
        <f>O753*H753</f>
        <v>0</v>
      </c>
      <c r="Q753" s="214">
        <v>0.14760999999999999</v>
      </c>
      <c r="R753" s="214">
        <f>Q753*H753</f>
        <v>3.8157185</v>
      </c>
      <c r="S753" s="214">
        <v>0</v>
      </c>
      <c r="T753" s="215">
        <f>S753*H753</f>
        <v>0</v>
      </c>
      <c r="AR753" s="25" t="s">
        <v>175</v>
      </c>
      <c r="AT753" s="25" t="s">
        <v>170</v>
      </c>
      <c r="AU753" s="25" t="s">
        <v>80</v>
      </c>
      <c r="AY753" s="25" t="s">
        <v>168</v>
      </c>
      <c r="BE753" s="216">
        <f>IF(N753="základní",J753,0)</f>
        <v>0</v>
      </c>
      <c r="BF753" s="216">
        <f>IF(N753="snížená",J753,0)</f>
        <v>0</v>
      </c>
      <c r="BG753" s="216">
        <f>IF(N753="zákl. přenesená",J753,0)</f>
        <v>0</v>
      </c>
      <c r="BH753" s="216">
        <f>IF(N753="sníž. přenesená",J753,0)</f>
        <v>0</v>
      </c>
      <c r="BI753" s="216">
        <f>IF(N753="nulová",J753,0)</f>
        <v>0</v>
      </c>
      <c r="BJ753" s="25" t="s">
        <v>78</v>
      </c>
      <c r="BK753" s="216">
        <f>ROUND(I753*H753,2)</f>
        <v>0</v>
      </c>
      <c r="BL753" s="25" t="s">
        <v>175</v>
      </c>
      <c r="BM753" s="25" t="s">
        <v>859</v>
      </c>
    </row>
    <row r="754" spans="2:65" s="12" customFormat="1" ht="13.5">
      <c r="B754" s="217"/>
      <c r="C754" s="218"/>
      <c r="D754" s="219" t="s">
        <v>177</v>
      </c>
      <c r="E754" s="220" t="s">
        <v>21</v>
      </c>
      <c r="F754" s="221" t="s">
        <v>267</v>
      </c>
      <c r="G754" s="218"/>
      <c r="H754" s="222" t="s">
        <v>21</v>
      </c>
      <c r="I754" s="223"/>
      <c r="J754" s="218"/>
      <c r="K754" s="218"/>
      <c r="L754" s="224"/>
      <c r="M754" s="225"/>
      <c r="N754" s="226"/>
      <c r="O754" s="226"/>
      <c r="P754" s="226"/>
      <c r="Q754" s="226"/>
      <c r="R754" s="226"/>
      <c r="S754" s="226"/>
      <c r="T754" s="227"/>
      <c r="AT754" s="228" t="s">
        <v>177</v>
      </c>
      <c r="AU754" s="228" t="s">
        <v>80</v>
      </c>
      <c r="AV754" s="12" t="s">
        <v>78</v>
      </c>
      <c r="AW754" s="12" t="s">
        <v>35</v>
      </c>
      <c r="AX754" s="12" t="s">
        <v>71</v>
      </c>
      <c r="AY754" s="228" t="s">
        <v>168</v>
      </c>
    </row>
    <row r="755" spans="2:65" s="13" customFormat="1" ht="13.5">
      <c r="B755" s="229"/>
      <c r="C755" s="230"/>
      <c r="D755" s="242" t="s">
        <v>177</v>
      </c>
      <c r="E755" s="252" t="s">
        <v>21</v>
      </c>
      <c r="F755" s="253" t="s">
        <v>860</v>
      </c>
      <c r="G755" s="230"/>
      <c r="H755" s="254">
        <v>25.85</v>
      </c>
      <c r="I755" s="234"/>
      <c r="J755" s="230"/>
      <c r="K755" s="230"/>
      <c r="L755" s="235"/>
      <c r="M755" s="236"/>
      <c r="N755" s="237"/>
      <c r="O755" s="237"/>
      <c r="P755" s="237"/>
      <c r="Q755" s="237"/>
      <c r="R755" s="237"/>
      <c r="S755" s="237"/>
      <c r="T755" s="238"/>
      <c r="AT755" s="239" t="s">
        <v>177</v>
      </c>
      <c r="AU755" s="239" t="s">
        <v>80</v>
      </c>
      <c r="AV755" s="13" t="s">
        <v>80</v>
      </c>
      <c r="AW755" s="13" t="s">
        <v>35</v>
      </c>
      <c r="AX755" s="13" t="s">
        <v>78</v>
      </c>
      <c r="AY755" s="239" t="s">
        <v>168</v>
      </c>
    </row>
    <row r="756" spans="2:65" s="1" customFormat="1" ht="31.5" customHeight="1">
      <c r="B756" s="42"/>
      <c r="C756" s="205" t="s">
        <v>861</v>
      </c>
      <c r="D756" s="205" t="s">
        <v>170</v>
      </c>
      <c r="E756" s="206" t="s">
        <v>862</v>
      </c>
      <c r="F756" s="207" t="s">
        <v>863</v>
      </c>
      <c r="G756" s="208" t="s">
        <v>173</v>
      </c>
      <c r="H756" s="209">
        <v>3411.57</v>
      </c>
      <c r="I756" s="210"/>
      <c r="J756" s="211">
        <f>ROUND(I756*H756,2)</f>
        <v>0</v>
      </c>
      <c r="K756" s="207" t="s">
        <v>174</v>
      </c>
      <c r="L756" s="62"/>
      <c r="M756" s="212" t="s">
        <v>21</v>
      </c>
      <c r="N756" s="213" t="s">
        <v>42</v>
      </c>
      <c r="O756" s="43"/>
      <c r="P756" s="214">
        <f>O756*H756</f>
        <v>0</v>
      </c>
      <c r="Q756" s="214">
        <v>0</v>
      </c>
      <c r="R756" s="214">
        <f>Q756*H756</f>
        <v>0</v>
      </c>
      <c r="S756" s="214">
        <v>0</v>
      </c>
      <c r="T756" s="215">
        <f>S756*H756</f>
        <v>0</v>
      </c>
      <c r="AR756" s="25" t="s">
        <v>175</v>
      </c>
      <c r="AT756" s="25" t="s">
        <v>170</v>
      </c>
      <c r="AU756" s="25" t="s">
        <v>80</v>
      </c>
      <c r="AY756" s="25" t="s">
        <v>168</v>
      </c>
      <c r="BE756" s="216">
        <f>IF(N756="základní",J756,0)</f>
        <v>0</v>
      </c>
      <c r="BF756" s="216">
        <f>IF(N756="snížená",J756,0)</f>
        <v>0</v>
      </c>
      <c r="BG756" s="216">
        <f>IF(N756="zákl. přenesená",J756,0)</f>
        <v>0</v>
      </c>
      <c r="BH756" s="216">
        <f>IF(N756="sníž. přenesená",J756,0)</f>
        <v>0</v>
      </c>
      <c r="BI756" s="216">
        <f>IF(N756="nulová",J756,0)</f>
        <v>0</v>
      </c>
      <c r="BJ756" s="25" t="s">
        <v>78</v>
      </c>
      <c r="BK756" s="216">
        <f>ROUND(I756*H756,2)</f>
        <v>0</v>
      </c>
      <c r="BL756" s="25" t="s">
        <v>175</v>
      </c>
      <c r="BM756" s="25" t="s">
        <v>864</v>
      </c>
    </row>
    <row r="757" spans="2:65" s="12" customFormat="1" ht="13.5">
      <c r="B757" s="217"/>
      <c r="C757" s="218"/>
      <c r="D757" s="219" t="s">
        <v>177</v>
      </c>
      <c r="E757" s="220" t="s">
        <v>21</v>
      </c>
      <c r="F757" s="221" t="s">
        <v>865</v>
      </c>
      <c r="G757" s="218"/>
      <c r="H757" s="222" t="s">
        <v>21</v>
      </c>
      <c r="I757" s="223"/>
      <c r="J757" s="218"/>
      <c r="K757" s="218"/>
      <c r="L757" s="224"/>
      <c r="M757" s="225"/>
      <c r="N757" s="226"/>
      <c r="O757" s="226"/>
      <c r="P757" s="226"/>
      <c r="Q757" s="226"/>
      <c r="R757" s="226"/>
      <c r="S757" s="226"/>
      <c r="T757" s="227"/>
      <c r="AT757" s="228" t="s">
        <v>177</v>
      </c>
      <c r="AU757" s="228" t="s">
        <v>80</v>
      </c>
      <c r="AV757" s="12" t="s">
        <v>78</v>
      </c>
      <c r="AW757" s="12" t="s">
        <v>35</v>
      </c>
      <c r="AX757" s="12" t="s">
        <v>71</v>
      </c>
      <c r="AY757" s="228" t="s">
        <v>168</v>
      </c>
    </row>
    <row r="758" spans="2:65" s="13" customFormat="1" ht="13.5">
      <c r="B758" s="229"/>
      <c r="C758" s="230"/>
      <c r="D758" s="219" t="s">
        <v>177</v>
      </c>
      <c r="E758" s="231" t="s">
        <v>21</v>
      </c>
      <c r="F758" s="232" t="s">
        <v>866</v>
      </c>
      <c r="G758" s="230"/>
      <c r="H758" s="233">
        <v>1074.4000000000001</v>
      </c>
      <c r="I758" s="234"/>
      <c r="J758" s="230"/>
      <c r="K758" s="230"/>
      <c r="L758" s="235"/>
      <c r="M758" s="236"/>
      <c r="N758" s="237"/>
      <c r="O758" s="237"/>
      <c r="P758" s="237"/>
      <c r="Q758" s="237"/>
      <c r="R758" s="237"/>
      <c r="S758" s="237"/>
      <c r="T758" s="238"/>
      <c r="AT758" s="239" t="s">
        <v>177</v>
      </c>
      <c r="AU758" s="239" t="s">
        <v>80</v>
      </c>
      <c r="AV758" s="13" t="s">
        <v>80</v>
      </c>
      <c r="AW758" s="13" t="s">
        <v>35</v>
      </c>
      <c r="AX758" s="13" t="s">
        <v>71</v>
      </c>
      <c r="AY758" s="239" t="s">
        <v>168</v>
      </c>
    </row>
    <row r="759" spans="2:65" s="13" customFormat="1" ht="13.5">
      <c r="B759" s="229"/>
      <c r="C759" s="230"/>
      <c r="D759" s="219" t="s">
        <v>177</v>
      </c>
      <c r="E759" s="231" t="s">
        <v>21</v>
      </c>
      <c r="F759" s="232" t="s">
        <v>867</v>
      </c>
      <c r="G759" s="230"/>
      <c r="H759" s="233">
        <v>137.5</v>
      </c>
      <c r="I759" s="234"/>
      <c r="J759" s="230"/>
      <c r="K759" s="230"/>
      <c r="L759" s="235"/>
      <c r="M759" s="236"/>
      <c r="N759" s="237"/>
      <c r="O759" s="237"/>
      <c r="P759" s="237"/>
      <c r="Q759" s="237"/>
      <c r="R759" s="237"/>
      <c r="S759" s="237"/>
      <c r="T759" s="238"/>
      <c r="AT759" s="239" t="s">
        <v>177</v>
      </c>
      <c r="AU759" s="239" t="s">
        <v>80</v>
      </c>
      <c r="AV759" s="13" t="s">
        <v>80</v>
      </c>
      <c r="AW759" s="13" t="s">
        <v>35</v>
      </c>
      <c r="AX759" s="13" t="s">
        <v>71</v>
      </c>
      <c r="AY759" s="239" t="s">
        <v>168</v>
      </c>
    </row>
    <row r="760" spans="2:65" s="13" customFormat="1" ht="13.5">
      <c r="B760" s="229"/>
      <c r="C760" s="230"/>
      <c r="D760" s="219" t="s">
        <v>177</v>
      </c>
      <c r="E760" s="231" t="s">
        <v>21</v>
      </c>
      <c r="F760" s="232" t="s">
        <v>868</v>
      </c>
      <c r="G760" s="230"/>
      <c r="H760" s="233">
        <v>316.20999999999998</v>
      </c>
      <c r="I760" s="234"/>
      <c r="J760" s="230"/>
      <c r="K760" s="230"/>
      <c r="L760" s="235"/>
      <c r="M760" s="236"/>
      <c r="N760" s="237"/>
      <c r="O760" s="237"/>
      <c r="P760" s="237"/>
      <c r="Q760" s="237"/>
      <c r="R760" s="237"/>
      <c r="S760" s="237"/>
      <c r="T760" s="238"/>
      <c r="AT760" s="239" t="s">
        <v>177</v>
      </c>
      <c r="AU760" s="239" t="s">
        <v>80</v>
      </c>
      <c r="AV760" s="13" t="s">
        <v>80</v>
      </c>
      <c r="AW760" s="13" t="s">
        <v>35</v>
      </c>
      <c r="AX760" s="13" t="s">
        <v>71</v>
      </c>
      <c r="AY760" s="239" t="s">
        <v>168</v>
      </c>
    </row>
    <row r="761" spans="2:65" s="12" customFormat="1" ht="13.5">
      <c r="B761" s="217"/>
      <c r="C761" s="218"/>
      <c r="D761" s="219" t="s">
        <v>177</v>
      </c>
      <c r="E761" s="220" t="s">
        <v>21</v>
      </c>
      <c r="F761" s="221" t="s">
        <v>869</v>
      </c>
      <c r="G761" s="218"/>
      <c r="H761" s="222" t="s">
        <v>21</v>
      </c>
      <c r="I761" s="223"/>
      <c r="J761" s="218"/>
      <c r="K761" s="218"/>
      <c r="L761" s="224"/>
      <c r="M761" s="225"/>
      <c r="N761" s="226"/>
      <c r="O761" s="226"/>
      <c r="P761" s="226"/>
      <c r="Q761" s="226"/>
      <c r="R761" s="226"/>
      <c r="S761" s="226"/>
      <c r="T761" s="227"/>
      <c r="AT761" s="228" t="s">
        <v>177</v>
      </c>
      <c r="AU761" s="228" t="s">
        <v>80</v>
      </c>
      <c r="AV761" s="12" t="s">
        <v>78</v>
      </c>
      <c r="AW761" s="12" t="s">
        <v>35</v>
      </c>
      <c r="AX761" s="12" t="s">
        <v>71</v>
      </c>
      <c r="AY761" s="228" t="s">
        <v>168</v>
      </c>
    </row>
    <row r="762" spans="2:65" s="13" customFormat="1" ht="13.5">
      <c r="B762" s="229"/>
      <c r="C762" s="230"/>
      <c r="D762" s="219" t="s">
        <v>177</v>
      </c>
      <c r="E762" s="231" t="s">
        <v>21</v>
      </c>
      <c r="F762" s="232" t="s">
        <v>870</v>
      </c>
      <c r="G762" s="230"/>
      <c r="H762" s="233">
        <v>434.24</v>
      </c>
      <c r="I762" s="234"/>
      <c r="J762" s="230"/>
      <c r="K762" s="230"/>
      <c r="L762" s="235"/>
      <c r="M762" s="236"/>
      <c r="N762" s="237"/>
      <c r="O762" s="237"/>
      <c r="P762" s="237"/>
      <c r="Q762" s="237"/>
      <c r="R762" s="237"/>
      <c r="S762" s="237"/>
      <c r="T762" s="238"/>
      <c r="AT762" s="239" t="s">
        <v>177</v>
      </c>
      <c r="AU762" s="239" t="s">
        <v>80</v>
      </c>
      <c r="AV762" s="13" t="s">
        <v>80</v>
      </c>
      <c r="AW762" s="13" t="s">
        <v>35</v>
      </c>
      <c r="AX762" s="13" t="s">
        <v>71</v>
      </c>
      <c r="AY762" s="239" t="s">
        <v>168</v>
      </c>
    </row>
    <row r="763" spans="2:65" s="12" customFormat="1" ht="13.5">
      <c r="B763" s="217"/>
      <c r="C763" s="218"/>
      <c r="D763" s="219" t="s">
        <v>177</v>
      </c>
      <c r="E763" s="220" t="s">
        <v>21</v>
      </c>
      <c r="F763" s="221" t="s">
        <v>871</v>
      </c>
      <c r="G763" s="218"/>
      <c r="H763" s="222" t="s">
        <v>21</v>
      </c>
      <c r="I763" s="223"/>
      <c r="J763" s="218"/>
      <c r="K763" s="218"/>
      <c r="L763" s="224"/>
      <c r="M763" s="225"/>
      <c r="N763" s="226"/>
      <c r="O763" s="226"/>
      <c r="P763" s="226"/>
      <c r="Q763" s="226"/>
      <c r="R763" s="226"/>
      <c r="S763" s="226"/>
      <c r="T763" s="227"/>
      <c r="AT763" s="228" t="s">
        <v>177</v>
      </c>
      <c r="AU763" s="228" t="s">
        <v>80</v>
      </c>
      <c r="AV763" s="12" t="s">
        <v>78</v>
      </c>
      <c r="AW763" s="12" t="s">
        <v>35</v>
      </c>
      <c r="AX763" s="12" t="s">
        <v>71</v>
      </c>
      <c r="AY763" s="228" t="s">
        <v>168</v>
      </c>
    </row>
    <row r="764" spans="2:65" s="13" customFormat="1" ht="13.5">
      <c r="B764" s="229"/>
      <c r="C764" s="230"/>
      <c r="D764" s="219" t="s">
        <v>177</v>
      </c>
      <c r="E764" s="231" t="s">
        <v>21</v>
      </c>
      <c r="F764" s="232" t="s">
        <v>872</v>
      </c>
      <c r="G764" s="230"/>
      <c r="H764" s="233">
        <v>1097.0999999999999</v>
      </c>
      <c r="I764" s="234"/>
      <c r="J764" s="230"/>
      <c r="K764" s="230"/>
      <c r="L764" s="235"/>
      <c r="M764" s="236"/>
      <c r="N764" s="237"/>
      <c r="O764" s="237"/>
      <c r="P764" s="237"/>
      <c r="Q764" s="237"/>
      <c r="R764" s="237"/>
      <c r="S764" s="237"/>
      <c r="T764" s="238"/>
      <c r="AT764" s="239" t="s">
        <v>177</v>
      </c>
      <c r="AU764" s="239" t="s">
        <v>80</v>
      </c>
      <c r="AV764" s="13" t="s">
        <v>80</v>
      </c>
      <c r="AW764" s="13" t="s">
        <v>35</v>
      </c>
      <c r="AX764" s="13" t="s">
        <v>71</v>
      </c>
      <c r="AY764" s="239" t="s">
        <v>168</v>
      </c>
    </row>
    <row r="765" spans="2:65" s="13" customFormat="1" ht="13.5">
      <c r="B765" s="229"/>
      <c r="C765" s="230"/>
      <c r="D765" s="219" t="s">
        <v>177</v>
      </c>
      <c r="E765" s="231" t="s">
        <v>21</v>
      </c>
      <c r="F765" s="232" t="s">
        <v>873</v>
      </c>
      <c r="G765" s="230"/>
      <c r="H765" s="233">
        <v>39</v>
      </c>
      <c r="I765" s="234"/>
      <c r="J765" s="230"/>
      <c r="K765" s="230"/>
      <c r="L765" s="235"/>
      <c r="M765" s="236"/>
      <c r="N765" s="237"/>
      <c r="O765" s="237"/>
      <c r="P765" s="237"/>
      <c r="Q765" s="237"/>
      <c r="R765" s="237"/>
      <c r="S765" s="237"/>
      <c r="T765" s="238"/>
      <c r="AT765" s="239" t="s">
        <v>177</v>
      </c>
      <c r="AU765" s="239" t="s">
        <v>80</v>
      </c>
      <c r="AV765" s="13" t="s">
        <v>80</v>
      </c>
      <c r="AW765" s="13" t="s">
        <v>35</v>
      </c>
      <c r="AX765" s="13" t="s">
        <v>71</v>
      </c>
      <c r="AY765" s="239" t="s">
        <v>168</v>
      </c>
    </row>
    <row r="766" spans="2:65" s="13" customFormat="1" ht="13.5">
      <c r="B766" s="229"/>
      <c r="C766" s="230"/>
      <c r="D766" s="219" t="s">
        <v>177</v>
      </c>
      <c r="E766" s="231" t="s">
        <v>21</v>
      </c>
      <c r="F766" s="232" t="s">
        <v>874</v>
      </c>
      <c r="G766" s="230"/>
      <c r="H766" s="233">
        <v>313.12</v>
      </c>
      <c r="I766" s="234"/>
      <c r="J766" s="230"/>
      <c r="K766" s="230"/>
      <c r="L766" s="235"/>
      <c r="M766" s="236"/>
      <c r="N766" s="237"/>
      <c r="O766" s="237"/>
      <c r="P766" s="237"/>
      <c r="Q766" s="237"/>
      <c r="R766" s="237"/>
      <c r="S766" s="237"/>
      <c r="T766" s="238"/>
      <c r="AT766" s="239" t="s">
        <v>177</v>
      </c>
      <c r="AU766" s="239" t="s">
        <v>80</v>
      </c>
      <c r="AV766" s="13" t="s">
        <v>80</v>
      </c>
      <c r="AW766" s="13" t="s">
        <v>35</v>
      </c>
      <c r="AX766" s="13" t="s">
        <v>71</v>
      </c>
      <c r="AY766" s="239" t="s">
        <v>168</v>
      </c>
    </row>
    <row r="767" spans="2:65" s="14" customFormat="1" ht="13.5">
      <c r="B767" s="240"/>
      <c r="C767" s="241"/>
      <c r="D767" s="242" t="s">
        <v>177</v>
      </c>
      <c r="E767" s="243" t="s">
        <v>21</v>
      </c>
      <c r="F767" s="244" t="s">
        <v>184</v>
      </c>
      <c r="G767" s="241"/>
      <c r="H767" s="245">
        <v>3411.57</v>
      </c>
      <c r="I767" s="246"/>
      <c r="J767" s="241"/>
      <c r="K767" s="241"/>
      <c r="L767" s="247"/>
      <c r="M767" s="248"/>
      <c r="N767" s="249"/>
      <c r="O767" s="249"/>
      <c r="P767" s="249"/>
      <c r="Q767" s="249"/>
      <c r="R767" s="249"/>
      <c r="S767" s="249"/>
      <c r="T767" s="250"/>
      <c r="AT767" s="251" t="s">
        <v>177</v>
      </c>
      <c r="AU767" s="251" t="s">
        <v>80</v>
      </c>
      <c r="AV767" s="14" t="s">
        <v>175</v>
      </c>
      <c r="AW767" s="14" t="s">
        <v>35</v>
      </c>
      <c r="AX767" s="14" t="s">
        <v>78</v>
      </c>
      <c r="AY767" s="251" t="s">
        <v>168</v>
      </c>
    </row>
    <row r="768" spans="2:65" s="1" customFormat="1" ht="31.5" customHeight="1">
      <c r="B768" s="42"/>
      <c r="C768" s="205" t="s">
        <v>875</v>
      </c>
      <c r="D768" s="205" t="s">
        <v>170</v>
      </c>
      <c r="E768" s="206" t="s">
        <v>876</v>
      </c>
      <c r="F768" s="207" t="s">
        <v>877</v>
      </c>
      <c r="G768" s="208" t="s">
        <v>173</v>
      </c>
      <c r="H768" s="209">
        <v>307041.3</v>
      </c>
      <c r="I768" s="210"/>
      <c r="J768" s="211">
        <f>ROUND(I768*H768,2)</f>
        <v>0</v>
      </c>
      <c r="K768" s="207" t="s">
        <v>174</v>
      </c>
      <c r="L768" s="62"/>
      <c r="M768" s="212" t="s">
        <v>21</v>
      </c>
      <c r="N768" s="213" t="s">
        <v>42</v>
      </c>
      <c r="O768" s="43"/>
      <c r="P768" s="214">
        <f>O768*H768</f>
        <v>0</v>
      </c>
      <c r="Q768" s="214">
        <v>0</v>
      </c>
      <c r="R768" s="214">
        <f>Q768*H768</f>
        <v>0</v>
      </c>
      <c r="S768" s="214">
        <v>0</v>
      </c>
      <c r="T768" s="215">
        <f>S768*H768</f>
        <v>0</v>
      </c>
      <c r="AR768" s="25" t="s">
        <v>175</v>
      </c>
      <c r="AT768" s="25" t="s">
        <v>170</v>
      </c>
      <c r="AU768" s="25" t="s">
        <v>80</v>
      </c>
      <c r="AY768" s="25" t="s">
        <v>168</v>
      </c>
      <c r="BE768" s="216">
        <f>IF(N768="základní",J768,0)</f>
        <v>0</v>
      </c>
      <c r="BF768" s="216">
        <f>IF(N768="snížená",J768,0)</f>
        <v>0</v>
      </c>
      <c r="BG768" s="216">
        <f>IF(N768="zákl. přenesená",J768,0)</f>
        <v>0</v>
      </c>
      <c r="BH768" s="216">
        <f>IF(N768="sníž. přenesená",J768,0)</f>
        <v>0</v>
      </c>
      <c r="BI768" s="216">
        <f>IF(N768="nulová",J768,0)</f>
        <v>0</v>
      </c>
      <c r="BJ768" s="25" t="s">
        <v>78</v>
      </c>
      <c r="BK768" s="216">
        <f>ROUND(I768*H768,2)</f>
        <v>0</v>
      </c>
      <c r="BL768" s="25" t="s">
        <v>175</v>
      </c>
      <c r="BM768" s="25" t="s">
        <v>878</v>
      </c>
    </row>
    <row r="769" spans="2:65" s="13" customFormat="1" ht="13.5">
      <c r="B769" s="229"/>
      <c r="C769" s="230"/>
      <c r="D769" s="242" t="s">
        <v>177</v>
      </c>
      <c r="E769" s="230"/>
      <c r="F769" s="253" t="s">
        <v>879</v>
      </c>
      <c r="G769" s="230"/>
      <c r="H769" s="254">
        <v>307041.3</v>
      </c>
      <c r="I769" s="234"/>
      <c r="J769" s="230"/>
      <c r="K769" s="230"/>
      <c r="L769" s="235"/>
      <c r="M769" s="236"/>
      <c r="N769" s="237"/>
      <c r="O769" s="237"/>
      <c r="P769" s="237"/>
      <c r="Q769" s="237"/>
      <c r="R769" s="237"/>
      <c r="S769" s="237"/>
      <c r="T769" s="238"/>
      <c r="AT769" s="239" t="s">
        <v>177</v>
      </c>
      <c r="AU769" s="239" t="s">
        <v>80</v>
      </c>
      <c r="AV769" s="13" t="s">
        <v>80</v>
      </c>
      <c r="AW769" s="13" t="s">
        <v>6</v>
      </c>
      <c r="AX769" s="13" t="s">
        <v>78</v>
      </c>
      <c r="AY769" s="239" t="s">
        <v>168</v>
      </c>
    </row>
    <row r="770" spans="2:65" s="1" customFormat="1" ht="31.5" customHeight="1">
      <c r="B770" s="42"/>
      <c r="C770" s="205" t="s">
        <v>880</v>
      </c>
      <c r="D770" s="205" t="s">
        <v>170</v>
      </c>
      <c r="E770" s="206" t="s">
        <v>881</v>
      </c>
      <c r="F770" s="207" t="s">
        <v>882</v>
      </c>
      <c r="G770" s="208" t="s">
        <v>173</v>
      </c>
      <c r="H770" s="209">
        <v>3411.57</v>
      </c>
      <c r="I770" s="210"/>
      <c r="J770" s="211">
        <f>ROUND(I770*H770,2)</f>
        <v>0</v>
      </c>
      <c r="K770" s="207" t="s">
        <v>174</v>
      </c>
      <c r="L770" s="62"/>
      <c r="M770" s="212" t="s">
        <v>21</v>
      </c>
      <c r="N770" s="213" t="s">
        <v>42</v>
      </c>
      <c r="O770" s="43"/>
      <c r="P770" s="214">
        <f>O770*H770</f>
        <v>0</v>
      </c>
      <c r="Q770" s="214">
        <v>0</v>
      </c>
      <c r="R770" s="214">
        <f>Q770*H770</f>
        <v>0</v>
      </c>
      <c r="S770" s="214">
        <v>0</v>
      </c>
      <c r="T770" s="215">
        <f>S770*H770</f>
        <v>0</v>
      </c>
      <c r="AR770" s="25" t="s">
        <v>175</v>
      </c>
      <c r="AT770" s="25" t="s">
        <v>170</v>
      </c>
      <c r="AU770" s="25" t="s">
        <v>80</v>
      </c>
      <c r="AY770" s="25" t="s">
        <v>168</v>
      </c>
      <c r="BE770" s="216">
        <f>IF(N770="základní",J770,0)</f>
        <v>0</v>
      </c>
      <c r="BF770" s="216">
        <f>IF(N770="snížená",J770,0)</f>
        <v>0</v>
      </c>
      <c r="BG770" s="216">
        <f>IF(N770="zákl. přenesená",J770,0)</f>
        <v>0</v>
      </c>
      <c r="BH770" s="216">
        <f>IF(N770="sníž. přenesená",J770,0)</f>
        <v>0</v>
      </c>
      <c r="BI770" s="216">
        <f>IF(N770="nulová",J770,0)</f>
        <v>0</v>
      </c>
      <c r="BJ770" s="25" t="s">
        <v>78</v>
      </c>
      <c r="BK770" s="216">
        <f>ROUND(I770*H770,2)</f>
        <v>0</v>
      </c>
      <c r="BL770" s="25" t="s">
        <v>175</v>
      </c>
      <c r="BM770" s="25" t="s">
        <v>883</v>
      </c>
    </row>
    <row r="771" spans="2:65" s="1" customFormat="1" ht="31.5" customHeight="1">
      <c r="B771" s="42"/>
      <c r="C771" s="205" t="s">
        <v>884</v>
      </c>
      <c r="D771" s="205" t="s">
        <v>170</v>
      </c>
      <c r="E771" s="206" t="s">
        <v>885</v>
      </c>
      <c r="F771" s="207" t="s">
        <v>886</v>
      </c>
      <c r="G771" s="208" t="s">
        <v>173</v>
      </c>
      <c r="H771" s="209">
        <v>673.51199999999994</v>
      </c>
      <c r="I771" s="210"/>
      <c r="J771" s="211">
        <f>ROUND(I771*H771,2)</f>
        <v>0</v>
      </c>
      <c r="K771" s="207" t="s">
        <v>174</v>
      </c>
      <c r="L771" s="62"/>
      <c r="M771" s="212" t="s">
        <v>21</v>
      </c>
      <c r="N771" s="213" t="s">
        <v>42</v>
      </c>
      <c r="O771" s="43"/>
      <c r="P771" s="214">
        <f>O771*H771</f>
        <v>0</v>
      </c>
      <c r="Q771" s="214">
        <v>1.2999999999999999E-4</v>
      </c>
      <c r="R771" s="214">
        <f>Q771*H771</f>
        <v>8.7556559999999992E-2</v>
      </c>
      <c r="S771" s="214">
        <v>0</v>
      </c>
      <c r="T771" s="215">
        <f>S771*H771</f>
        <v>0</v>
      </c>
      <c r="AR771" s="25" t="s">
        <v>175</v>
      </c>
      <c r="AT771" s="25" t="s">
        <v>170</v>
      </c>
      <c r="AU771" s="25" t="s">
        <v>80</v>
      </c>
      <c r="AY771" s="25" t="s">
        <v>168</v>
      </c>
      <c r="BE771" s="216">
        <f>IF(N771="základní",J771,0)</f>
        <v>0</v>
      </c>
      <c r="BF771" s="216">
        <f>IF(N771="snížená",J771,0)</f>
        <v>0</v>
      </c>
      <c r="BG771" s="216">
        <f>IF(N771="zákl. přenesená",J771,0)</f>
        <v>0</v>
      </c>
      <c r="BH771" s="216">
        <f>IF(N771="sníž. přenesená",J771,0)</f>
        <v>0</v>
      </c>
      <c r="BI771" s="216">
        <f>IF(N771="nulová",J771,0)</f>
        <v>0</v>
      </c>
      <c r="BJ771" s="25" t="s">
        <v>78</v>
      </c>
      <c r="BK771" s="216">
        <f>ROUND(I771*H771,2)</f>
        <v>0</v>
      </c>
      <c r="BL771" s="25" t="s">
        <v>175</v>
      </c>
      <c r="BM771" s="25" t="s">
        <v>887</v>
      </c>
    </row>
    <row r="772" spans="2:65" s="12" customFormat="1" ht="13.5">
      <c r="B772" s="217"/>
      <c r="C772" s="218"/>
      <c r="D772" s="219" t="s">
        <v>177</v>
      </c>
      <c r="E772" s="220" t="s">
        <v>21</v>
      </c>
      <c r="F772" s="221" t="s">
        <v>888</v>
      </c>
      <c r="G772" s="218"/>
      <c r="H772" s="222" t="s">
        <v>21</v>
      </c>
      <c r="I772" s="223"/>
      <c r="J772" s="218"/>
      <c r="K772" s="218"/>
      <c r="L772" s="224"/>
      <c r="M772" s="225"/>
      <c r="N772" s="226"/>
      <c r="O772" s="226"/>
      <c r="P772" s="226"/>
      <c r="Q772" s="226"/>
      <c r="R772" s="226"/>
      <c r="S772" s="226"/>
      <c r="T772" s="227"/>
      <c r="AT772" s="228" t="s">
        <v>177</v>
      </c>
      <c r="AU772" s="228" t="s">
        <v>80</v>
      </c>
      <c r="AV772" s="12" t="s">
        <v>78</v>
      </c>
      <c r="AW772" s="12" t="s">
        <v>35</v>
      </c>
      <c r="AX772" s="12" t="s">
        <v>71</v>
      </c>
      <c r="AY772" s="228" t="s">
        <v>168</v>
      </c>
    </row>
    <row r="773" spans="2:65" s="13" customFormat="1" ht="13.5">
      <c r="B773" s="229"/>
      <c r="C773" s="230"/>
      <c r="D773" s="219" t="s">
        <v>177</v>
      </c>
      <c r="E773" s="231" t="s">
        <v>21</v>
      </c>
      <c r="F773" s="232" t="s">
        <v>889</v>
      </c>
      <c r="G773" s="230"/>
      <c r="H773" s="233">
        <v>49.92</v>
      </c>
      <c r="I773" s="234"/>
      <c r="J773" s="230"/>
      <c r="K773" s="230"/>
      <c r="L773" s="235"/>
      <c r="M773" s="236"/>
      <c r="N773" s="237"/>
      <c r="O773" s="237"/>
      <c r="P773" s="237"/>
      <c r="Q773" s="237"/>
      <c r="R773" s="237"/>
      <c r="S773" s="237"/>
      <c r="T773" s="238"/>
      <c r="AT773" s="239" t="s">
        <v>177</v>
      </c>
      <c r="AU773" s="239" t="s">
        <v>80</v>
      </c>
      <c r="AV773" s="13" t="s">
        <v>80</v>
      </c>
      <c r="AW773" s="13" t="s">
        <v>35</v>
      </c>
      <c r="AX773" s="13" t="s">
        <v>71</v>
      </c>
      <c r="AY773" s="239" t="s">
        <v>168</v>
      </c>
    </row>
    <row r="774" spans="2:65" s="12" customFormat="1" ht="13.5">
      <c r="B774" s="217"/>
      <c r="C774" s="218"/>
      <c r="D774" s="219" t="s">
        <v>177</v>
      </c>
      <c r="E774" s="220" t="s">
        <v>21</v>
      </c>
      <c r="F774" s="221" t="s">
        <v>379</v>
      </c>
      <c r="G774" s="218"/>
      <c r="H774" s="222" t="s">
        <v>21</v>
      </c>
      <c r="I774" s="223"/>
      <c r="J774" s="218"/>
      <c r="K774" s="218"/>
      <c r="L774" s="224"/>
      <c r="M774" s="225"/>
      <c r="N774" s="226"/>
      <c r="O774" s="226"/>
      <c r="P774" s="226"/>
      <c r="Q774" s="226"/>
      <c r="R774" s="226"/>
      <c r="S774" s="226"/>
      <c r="T774" s="227"/>
      <c r="AT774" s="228" t="s">
        <v>177</v>
      </c>
      <c r="AU774" s="228" t="s">
        <v>80</v>
      </c>
      <c r="AV774" s="12" t="s">
        <v>78</v>
      </c>
      <c r="AW774" s="12" t="s">
        <v>35</v>
      </c>
      <c r="AX774" s="12" t="s">
        <v>71</v>
      </c>
      <c r="AY774" s="228" t="s">
        <v>168</v>
      </c>
    </row>
    <row r="775" spans="2:65" s="13" customFormat="1" ht="13.5">
      <c r="B775" s="229"/>
      <c r="C775" s="230"/>
      <c r="D775" s="219" t="s">
        <v>177</v>
      </c>
      <c r="E775" s="231" t="s">
        <v>21</v>
      </c>
      <c r="F775" s="232" t="s">
        <v>890</v>
      </c>
      <c r="G775" s="230"/>
      <c r="H775" s="233">
        <v>32.4</v>
      </c>
      <c r="I775" s="234"/>
      <c r="J775" s="230"/>
      <c r="K775" s="230"/>
      <c r="L775" s="235"/>
      <c r="M775" s="236"/>
      <c r="N775" s="237"/>
      <c r="O775" s="237"/>
      <c r="P775" s="237"/>
      <c r="Q775" s="237"/>
      <c r="R775" s="237"/>
      <c r="S775" s="237"/>
      <c r="T775" s="238"/>
      <c r="AT775" s="239" t="s">
        <v>177</v>
      </c>
      <c r="AU775" s="239" t="s">
        <v>80</v>
      </c>
      <c r="AV775" s="13" t="s">
        <v>80</v>
      </c>
      <c r="AW775" s="13" t="s">
        <v>35</v>
      </c>
      <c r="AX775" s="13" t="s">
        <v>71</v>
      </c>
      <c r="AY775" s="239" t="s">
        <v>168</v>
      </c>
    </row>
    <row r="776" spans="2:65" s="13" customFormat="1" ht="13.5">
      <c r="B776" s="229"/>
      <c r="C776" s="230"/>
      <c r="D776" s="219" t="s">
        <v>177</v>
      </c>
      <c r="E776" s="231" t="s">
        <v>21</v>
      </c>
      <c r="F776" s="232" t="s">
        <v>891</v>
      </c>
      <c r="G776" s="230"/>
      <c r="H776" s="233">
        <v>93.6</v>
      </c>
      <c r="I776" s="234"/>
      <c r="J776" s="230"/>
      <c r="K776" s="230"/>
      <c r="L776" s="235"/>
      <c r="M776" s="236"/>
      <c r="N776" s="237"/>
      <c r="O776" s="237"/>
      <c r="P776" s="237"/>
      <c r="Q776" s="237"/>
      <c r="R776" s="237"/>
      <c r="S776" s="237"/>
      <c r="T776" s="238"/>
      <c r="AT776" s="239" t="s">
        <v>177</v>
      </c>
      <c r="AU776" s="239" t="s">
        <v>80</v>
      </c>
      <c r="AV776" s="13" t="s">
        <v>80</v>
      </c>
      <c r="AW776" s="13" t="s">
        <v>35</v>
      </c>
      <c r="AX776" s="13" t="s">
        <v>71</v>
      </c>
      <c r="AY776" s="239" t="s">
        <v>168</v>
      </c>
    </row>
    <row r="777" spans="2:65" s="13" customFormat="1" ht="13.5">
      <c r="B777" s="229"/>
      <c r="C777" s="230"/>
      <c r="D777" s="219" t="s">
        <v>177</v>
      </c>
      <c r="E777" s="231" t="s">
        <v>21</v>
      </c>
      <c r="F777" s="232" t="s">
        <v>892</v>
      </c>
      <c r="G777" s="230"/>
      <c r="H777" s="233">
        <v>64.260000000000005</v>
      </c>
      <c r="I777" s="234"/>
      <c r="J777" s="230"/>
      <c r="K777" s="230"/>
      <c r="L777" s="235"/>
      <c r="M777" s="236"/>
      <c r="N777" s="237"/>
      <c r="O777" s="237"/>
      <c r="P777" s="237"/>
      <c r="Q777" s="237"/>
      <c r="R777" s="237"/>
      <c r="S777" s="237"/>
      <c r="T777" s="238"/>
      <c r="AT777" s="239" t="s">
        <v>177</v>
      </c>
      <c r="AU777" s="239" t="s">
        <v>80</v>
      </c>
      <c r="AV777" s="13" t="s">
        <v>80</v>
      </c>
      <c r="AW777" s="13" t="s">
        <v>35</v>
      </c>
      <c r="AX777" s="13" t="s">
        <v>71</v>
      </c>
      <c r="AY777" s="239" t="s">
        <v>168</v>
      </c>
    </row>
    <row r="778" spans="2:65" s="13" customFormat="1" ht="13.5">
      <c r="B778" s="229"/>
      <c r="C778" s="230"/>
      <c r="D778" s="219" t="s">
        <v>177</v>
      </c>
      <c r="E778" s="231" t="s">
        <v>21</v>
      </c>
      <c r="F778" s="232" t="s">
        <v>893</v>
      </c>
      <c r="G778" s="230"/>
      <c r="H778" s="233">
        <v>106.56</v>
      </c>
      <c r="I778" s="234"/>
      <c r="J778" s="230"/>
      <c r="K778" s="230"/>
      <c r="L778" s="235"/>
      <c r="M778" s="236"/>
      <c r="N778" s="237"/>
      <c r="O778" s="237"/>
      <c r="P778" s="237"/>
      <c r="Q778" s="237"/>
      <c r="R778" s="237"/>
      <c r="S778" s="237"/>
      <c r="T778" s="238"/>
      <c r="AT778" s="239" t="s">
        <v>177</v>
      </c>
      <c r="AU778" s="239" t="s">
        <v>80</v>
      </c>
      <c r="AV778" s="13" t="s">
        <v>80</v>
      </c>
      <c r="AW778" s="13" t="s">
        <v>35</v>
      </c>
      <c r="AX778" s="13" t="s">
        <v>71</v>
      </c>
      <c r="AY778" s="239" t="s">
        <v>168</v>
      </c>
    </row>
    <row r="779" spans="2:65" s="13" customFormat="1" ht="13.5">
      <c r="B779" s="229"/>
      <c r="C779" s="230"/>
      <c r="D779" s="219" t="s">
        <v>177</v>
      </c>
      <c r="E779" s="231" t="s">
        <v>21</v>
      </c>
      <c r="F779" s="232" t="s">
        <v>894</v>
      </c>
      <c r="G779" s="230"/>
      <c r="H779" s="233">
        <v>272.16000000000003</v>
      </c>
      <c r="I779" s="234"/>
      <c r="J779" s="230"/>
      <c r="K779" s="230"/>
      <c r="L779" s="235"/>
      <c r="M779" s="236"/>
      <c r="N779" s="237"/>
      <c r="O779" s="237"/>
      <c r="P779" s="237"/>
      <c r="Q779" s="237"/>
      <c r="R779" s="237"/>
      <c r="S779" s="237"/>
      <c r="T779" s="238"/>
      <c r="AT779" s="239" t="s">
        <v>177</v>
      </c>
      <c r="AU779" s="239" t="s">
        <v>80</v>
      </c>
      <c r="AV779" s="13" t="s">
        <v>80</v>
      </c>
      <c r="AW779" s="13" t="s">
        <v>35</v>
      </c>
      <c r="AX779" s="13" t="s">
        <v>71</v>
      </c>
      <c r="AY779" s="239" t="s">
        <v>168</v>
      </c>
    </row>
    <row r="780" spans="2:65" s="13" customFormat="1" ht="13.5">
      <c r="B780" s="229"/>
      <c r="C780" s="230"/>
      <c r="D780" s="219" t="s">
        <v>177</v>
      </c>
      <c r="E780" s="231" t="s">
        <v>21</v>
      </c>
      <c r="F780" s="232" t="s">
        <v>895</v>
      </c>
      <c r="G780" s="230"/>
      <c r="H780" s="233">
        <v>21.6</v>
      </c>
      <c r="I780" s="234"/>
      <c r="J780" s="230"/>
      <c r="K780" s="230"/>
      <c r="L780" s="235"/>
      <c r="M780" s="236"/>
      <c r="N780" s="237"/>
      <c r="O780" s="237"/>
      <c r="P780" s="237"/>
      <c r="Q780" s="237"/>
      <c r="R780" s="237"/>
      <c r="S780" s="237"/>
      <c r="T780" s="238"/>
      <c r="AT780" s="239" t="s">
        <v>177</v>
      </c>
      <c r="AU780" s="239" t="s">
        <v>80</v>
      </c>
      <c r="AV780" s="13" t="s">
        <v>80</v>
      </c>
      <c r="AW780" s="13" t="s">
        <v>35</v>
      </c>
      <c r="AX780" s="13" t="s">
        <v>71</v>
      </c>
      <c r="AY780" s="239" t="s">
        <v>168</v>
      </c>
    </row>
    <row r="781" spans="2:65" s="13" customFormat="1" ht="13.5">
      <c r="B781" s="229"/>
      <c r="C781" s="230"/>
      <c r="D781" s="219" t="s">
        <v>177</v>
      </c>
      <c r="E781" s="231" t="s">
        <v>21</v>
      </c>
      <c r="F781" s="232" t="s">
        <v>896</v>
      </c>
      <c r="G781" s="230"/>
      <c r="H781" s="233">
        <v>16.812000000000001</v>
      </c>
      <c r="I781" s="234"/>
      <c r="J781" s="230"/>
      <c r="K781" s="230"/>
      <c r="L781" s="235"/>
      <c r="M781" s="236"/>
      <c r="N781" s="237"/>
      <c r="O781" s="237"/>
      <c r="P781" s="237"/>
      <c r="Q781" s="237"/>
      <c r="R781" s="237"/>
      <c r="S781" s="237"/>
      <c r="T781" s="238"/>
      <c r="AT781" s="239" t="s">
        <v>177</v>
      </c>
      <c r="AU781" s="239" t="s">
        <v>80</v>
      </c>
      <c r="AV781" s="13" t="s">
        <v>80</v>
      </c>
      <c r="AW781" s="13" t="s">
        <v>35</v>
      </c>
      <c r="AX781" s="13" t="s">
        <v>71</v>
      </c>
      <c r="AY781" s="239" t="s">
        <v>168</v>
      </c>
    </row>
    <row r="782" spans="2:65" s="12" customFormat="1" ht="13.5">
      <c r="B782" s="217"/>
      <c r="C782" s="218"/>
      <c r="D782" s="219" t="s">
        <v>177</v>
      </c>
      <c r="E782" s="220" t="s">
        <v>21</v>
      </c>
      <c r="F782" s="221" t="s">
        <v>365</v>
      </c>
      <c r="G782" s="218"/>
      <c r="H782" s="222" t="s">
        <v>21</v>
      </c>
      <c r="I782" s="223"/>
      <c r="J782" s="218"/>
      <c r="K782" s="218"/>
      <c r="L782" s="224"/>
      <c r="M782" s="225"/>
      <c r="N782" s="226"/>
      <c r="O782" s="226"/>
      <c r="P782" s="226"/>
      <c r="Q782" s="226"/>
      <c r="R782" s="226"/>
      <c r="S782" s="226"/>
      <c r="T782" s="227"/>
      <c r="AT782" s="228" t="s">
        <v>177</v>
      </c>
      <c r="AU782" s="228" t="s">
        <v>80</v>
      </c>
      <c r="AV782" s="12" t="s">
        <v>78</v>
      </c>
      <c r="AW782" s="12" t="s">
        <v>35</v>
      </c>
      <c r="AX782" s="12" t="s">
        <v>71</v>
      </c>
      <c r="AY782" s="228" t="s">
        <v>168</v>
      </c>
    </row>
    <row r="783" spans="2:65" s="13" customFormat="1" ht="13.5">
      <c r="B783" s="229"/>
      <c r="C783" s="230"/>
      <c r="D783" s="219" t="s">
        <v>177</v>
      </c>
      <c r="E783" s="231" t="s">
        <v>21</v>
      </c>
      <c r="F783" s="232" t="s">
        <v>831</v>
      </c>
      <c r="G783" s="230"/>
      <c r="H783" s="233">
        <v>16.2</v>
      </c>
      <c r="I783" s="234"/>
      <c r="J783" s="230"/>
      <c r="K783" s="230"/>
      <c r="L783" s="235"/>
      <c r="M783" s="236"/>
      <c r="N783" s="237"/>
      <c r="O783" s="237"/>
      <c r="P783" s="237"/>
      <c r="Q783" s="237"/>
      <c r="R783" s="237"/>
      <c r="S783" s="237"/>
      <c r="T783" s="238"/>
      <c r="AT783" s="239" t="s">
        <v>177</v>
      </c>
      <c r="AU783" s="239" t="s">
        <v>80</v>
      </c>
      <c r="AV783" s="13" t="s">
        <v>80</v>
      </c>
      <c r="AW783" s="13" t="s">
        <v>35</v>
      </c>
      <c r="AX783" s="13" t="s">
        <v>71</v>
      </c>
      <c r="AY783" s="239" t="s">
        <v>168</v>
      </c>
    </row>
    <row r="784" spans="2:65" s="14" customFormat="1" ht="13.5">
      <c r="B784" s="240"/>
      <c r="C784" s="241"/>
      <c r="D784" s="242" t="s">
        <v>177</v>
      </c>
      <c r="E784" s="243" t="s">
        <v>21</v>
      </c>
      <c r="F784" s="244" t="s">
        <v>184</v>
      </c>
      <c r="G784" s="241"/>
      <c r="H784" s="245">
        <v>673.51199999999994</v>
      </c>
      <c r="I784" s="246"/>
      <c r="J784" s="241"/>
      <c r="K784" s="241"/>
      <c r="L784" s="247"/>
      <c r="M784" s="248"/>
      <c r="N784" s="249"/>
      <c r="O784" s="249"/>
      <c r="P784" s="249"/>
      <c r="Q784" s="249"/>
      <c r="R784" s="249"/>
      <c r="S784" s="249"/>
      <c r="T784" s="250"/>
      <c r="AT784" s="251" t="s">
        <v>177</v>
      </c>
      <c r="AU784" s="251" t="s">
        <v>80</v>
      </c>
      <c r="AV784" s="14" t="s">
        <v>175</v>
      </c>
      <c r="AW784" s="14" t="s">
        <v>35</v>
      </c>
      <c r="AX784" s="14" t="s">
        <v>78</v>
      </c>
      <c r="AY784" s="251" t="s">
        <v>168</v>
      </c>
    </row>
    <row r="785" spans="2:65" s="1" customFormat="1" ht="22.5" customHeight="1">
      <c r="B785" s="42"/>
      <c r="C785" s="205" t="s">
        <v>897</v>
      </c>
      <c r="D785" s="205" t="s">
        <v>170</v>
      </c>
      <c r="E785" s="206" t="s">
        <v>898</v>
      </c>
      <c r="F785" s="207" t="s">
        <v>899</v>
      </c>
      <c r="G785" s="208" t="s">
        <v>173</v>
      </c>
      <c r="H785" s="209">
        <v>1023.48</v>
      </c>
      <c r="I785" s="210"/>
      <c r="J785" s="211">
        <f>ROUND(I785*H785,2)</f>
        <v>0</v>
      </c>
      <c r="K785" s="207" t="s">
        <v>174</v>
      </c>
      <c r="L785" s="62"/>
      <c r="M785" s="212" t="s">
        <v>21</v>
      </c>
      <c r="N785" s="213" t="s">
        <v>42</v>
      </c>
      <c r="O785" s="43"/>
      <c r="P785" s="214">
        <f>O785*H785</f>
        <v>0</v>
      </c>
      <c r="Q785" s="214">
        <v>4.0000000000000003E-5</v>
      </c>
      <c r="R785" s="214">
        <f>Q785*H785</f>
        <v>4.0939200000000002E-2</v>
      </c>
      <c r="S785" s="214">
        <v>0</v>
      </c>
      <c r="T785" s="215">
        <f>S785*H785</f>
        <v>0</v>
      </c>
      <c r="AR785" s="25" t="s">
        <v>175</v>
      </c>
      <c r="AT785" s="25" t="s">
        <v>170</v>
      </c>
      <c r="AU785" s="25" t="s">
        <v>80</v>
      </c>
      <c r="AY785" s="25" t="s">
        <v>168</v>
      </c>
      <c r="BE785" s="216">
        <f>IF(N785="základní",J785,0)</f>
        <v>0</v>
      </c>
      <c r="BF785" s="216">
        <f>IF(N785="snížená",J785,0)</f>
        <v>0</v>
      </c>
      <c r="BG785" s="216">
        <f>IF(N785="zákl. přenesená",J785,0)</f>
        <v>0</v>
      </c>
      <c r="BH785" s="216">
        <f>IF(N785="sníž. přenesená",J785,0)</f>
        <v>0</v>
      </c>
      <c r="BI785" s="216">
        <f>IF(N785="nulová",J785,0)</f>
        <v>0</v>
      </c>
      <c r="BJ785" s="25" t="s">
        <v>78</v>
      </c>
      <c r="BK785" s="216">
        <f>ROUND(I785*H785,2)</f>
        <v>0</v>
      </c>
      <c r="BL785" s="25" t="s">
        <v>175</v>
      </c>
      <c r="BM785" s="25" t="s">
        <v>900</v>
      </c>
    </row>
    <row r="786" spans="2:65" s="12" customFormat="1" ht="13.5">
      <c r="B786" s="217"/>
      <c r="C786" s="218"/>
      <c r="D786" s="219" t="s">
        <v>177</v>
      </c>
      <c r="E786" s="220" t="s">
        <v>21</v>
      </c>
      <c r="F786" s="221" t="s">
        <v>379</v>
      </c>
      <c r="G786" s="218"/>
      <c r="H786" s="222" t="s">
        <v>21</v>
      </c>
      <c r="I786" s="223"/>
      <c r="J786" s="218"/>
      <c r="K786" s="218"/>
      <c r="L786" s="224"/>
      <c r="M786" s="225"/>
      <c r="N786" s="226"/>
      <c r="O786" s="226"/>
      <c r="P786" s="226"/>
      <c r="Q786" s="226"/>
      <c r="R786" s="226"/>
      <c r="S786" s="226"/>
      <c r="T786" s="227"/>
      <c r="AT786" s="228" t="s">
        <v>177</v>
      </c>
      <c r="AU786" s="228" t="s">
        <v>80</v>
      </c>
      <c r="AV786" s="12" t="s">
        <v>78</v>
      </c>
      <c r="AW786" s="12" t="s">
        <v>35</v>
      </c>
      <c r="AX786" s="12" t="s">
        <v>71</v>
      </c>
      <c r="AY786" s="228" t="s">
        <v>168</v>
      </c>
    </row>
    <row r="787" spans="2:65" s="13" customFormat="1" ht="13.5">
      <c r="B787" s="229"/>
      <c r="C787" s="230"/>
      <c r="D787" s="219" t="s">
        <v>177</v>
      </c>
      <c r="E787" s="231" t="s">
        <v>21</v>
      </c>
      <c r="F787" s="232" t="s">
        <v>901</v>
      </c>
      <c r="G787" s="230"/>
      <c r="H787" s="233">
        <v>54</v>
      </c>
      <c r="I787" s="234"/>
      <c r="J787" s="230"/>
      <c r="K787" s="230"/>
      <c r="L787" s="235"/>
      <c r="M787" s="236"/>
      <c r="N787" s="237"/>
      <c r="O787" s="237"/>
      <c r="P787" s="237"/>
      <c r="Q787" s="237"/>
      <c r="R787" s="237"/>
      <c r="S787" s="237"/>
      <c r="T787" s="238"/>
      <c r="AT787" s="239" t="s">
        <v>177</v>
      </c>
      <c r="AU787" s="239" t="s">
        <v>80</v>
      </c>
      <c r="AV787" s="13" t="s">
        <v>80</v>
      </c>
      <c r="AW787" s="13" t="s">
        <v>35</v>
      </c>
      <c r="AX787" s="13" t="s">
        <v>71</v>
      </c>
      <c r="AY787" s="239" t="s">
        <v>168</v>
      </c>
    </row>
    <row r="788" spans="2:65" s="13" customFormat="1" ht="13.5">
      <c r="B788" s="229"/>
      <c r="C788" s="230"/>
      <c r="D788" s="219" t="s">
        <v>177</v>
      </c>
      <c r="E788" s="231" t="s">
        <v>21</v>
      </c>
      <c r="F788" s="232" t="s">
        <v>902</v>
      </c>
      <c r="G788" s="230"/>
      <c r="H788" s="233">
        <v>156</v>
      </c>
      <c r="I788" s="234"/>
      <c r="J788" s="230"/>
      <c r="K788" s="230"/>
      <c r="L788" s="235"/>
      <c r="M788" s="236"/>
      <c r="N788" s="237"/>
      <c r="O788" s="237"/>
      <c r="P788" s="237"/>
      <c r="Q788" s="237"/>
      <c r="R788" s="237"/>
      <c r="S788" s="237"/>
      <c r="T788" s="238"/>
      <c r="AT788" s="239" t="s">
        <v>177</v>
      </c>
      <c r="AU788" s="239" t="s">
        <v>80</v>
      </c>
      <c r="AV788" s="13" t="s">
        <v>80</v>
      </c>
      <c r="AW788" s="13" t="s">
        <v>35</v>
      </c>
      <c r="AX788" s="13" t="s">
        <v>71</v>
      </c>
      <c r="AY788" s="239" t="s">
        <v>168</v>
      </c>
    </row>
    <row r="789" spans="2:65" s="13" customFormat="1" ht="13.5">
      <c r="B789" s="229"/>
      <c r="C789" s="230"/>
      <c r="D789" s="219" t="s">
        <v>177</v>
      </c>
      <c r="E789" s="231" t="s">
        <v>21</v>
      </c>
      <c r="F789" s="232" t="s">
        <v>903</v>
      </c>
      <c r="G789" s="230"/>
      <c r="H789" s="233">
        <v>107.1</v>
      </c>
      <c r="I789" s="234"/>
      <c r="J789" s="230"/>
      <c r="K789" s="230"/>
      <c r="L789" s="235"/>
      <c r="M789" s="236"/>
      <c r="N789" s="237"/>
      <c r="O789" s="237"/>
      <c r="P789" s="237"/>
      <c r="Q789" s="237"/>
      <c r="R789" s="237"/>
      <c r="S789" s="237"/>
      <c r="T789" s="238"/>
      <c r="AT789" s="239" t="s">
        <v>177</v>
      </c>
      <c r="AU789" s="239" t="s">
        <v>80</v>
      </c>
      <c r="AV789" s="13" t="s">
        <v>80</v>
      </c>
      <c r="AW789" s="13" t="s">
        <v>35</v>
      </c>
      <c r="AX789" s="13" t="s">
        <v>71</v>
      </c>
      <c r="AY789" s="239" t="s">
        <v>168</v>
      </c>
    </row>
    <row r="790" spans="2:65" s="13" customFormat="1" ht="13.5">
      <c r="B790" s="229"/>
      <c r="C790" s="230"/>
      <c r="D790" s="219" t="s">
        <v>177</v>
      </c>
      <c r="E790" s="231" t="s">
        <v>21</v>
      </c>
      <c r="F790" s="232" t="s">
        <v>904</v>
      </c>
      <c r="G790" s="230"/>
      <c r="H790" s="233">
        <v>177.6</v>
      </c>
      <c r="I790" s="234"/>
      <c r="J790" s="230"/>
      <c r="K790" s="230"/>
      <c r="L790" s="235"/>
      <c r="M790" s="236"/>
      <c r="N790" s="237"/>
      <c r="O790" s="237"/>
      <c r="P790" s="237"/>
      <c r="Q790" s="237"/>
      <c r="R790" s="237"/>
      <c r="S790" s="237"/>
      <c r="T790" s="238"/>
      <c r="AT790" s="239" t="s">
        <v>177</v>
      </c>
      <c r="AU790" s="239" t="s">
        <v>80</v>
      </c>
      <c r="AV790" s="13" t="s">
        <v>80</v>
      </c>
      <c r="AW790" s="13" t="s">
        <v>35</v>
      </c>
      <c r="AX790" s="13" t="s">
        <v>71</v>
      </c>
      <c r="AY790" s="239" t="s">
        <v>168</v>
      </c>
    </row>
    <row r="791" spans="2:65" s="13" customFormat="1" ht="13.5">
      <c r="B791" s="229"/>
      <c r="C791" s="230"/>
      <c r="D791" s="219" t="s">
        <v>177</v>
      </c>
      <c r="E791" s="231" t="s">
        <v>21</v>
      </c>
      <c r="F791" s="232" t="s">
        <v>905</v>
      </c>
      <c r="G791" s="230"/>
      <c r="H791" s="233">
        <v>428.4</v>
      </c>
      <c r="I791" s="234"/>
      <c r="J791" s="230"/>
      <c r="K791" s="230"/>
      <c r="L791" s="235"/>
      <c r="M791" s="236"/>
      <c r="N791" s="237"/>
      <c r="O791" s="237"/>
      <c r="P791" s="237"/>
      <c r="Q791" s="237"/>
      <c r="R791" s="237"/>
      <c r="S791" s="237"/>
      <c r="T791" s="238"/>
      <c r="AT791" s="239" t="s">
        <v>177</v>
      </c>
      <c r="AU791" s="239" t="s">
        <v>80</v>
      </c>
      <c r="AV791" s="13" t="s">
        <v>80</v>
      </c>
      <c r="AW791" s="13" t="s">
        <v>35</v>
      </c>
      <c r="AX791" s="13" t="s">
        <v>71</v>
      </c>
      <c r="AY791" s="239" t="s">
        <v>168</v>
      </c>
    </row>
    <row r="792" spans="2:65" s="13" customFormat="1" ht="13.5">
      <c r="B792" s="229"/>
      <c r="C792" s="230"/>
      <c r="D792" s="219" t="s">
        <v>177</v>
      </c>
      <c r="E792" s="231" t="s">
        <v>21</v>
      </c>
      <c r="F792" s="232" t="s">
        <v>906</v>
      </c>
      <c r="G792" s="230"/>
      <c r="H792" s="233">
        <v>36</v>
      </c>
      <c r="I792" s="234"/>
      <c r="J792" s="230"/>
      <c r="K792" s="230"/>
      <c r="L792" s="235"/>
      <c r="M792" s="236"/>
      <c r="N792" s="237"/>
      <c r="O792" s="237"/>
      <c r="P792" s="237"/>
      <c r="Q792" s="237"/>
      <c r="R792" s="237"/>
      <c r="S792" s="237"/>
      <c r="T792" s="238"/>
      <c r="AT792" s="239" t="s">
        <v>177</v>
      </c>
      <c r="AU792" s="239" t="s">
        <v>80</v>
      </c>
      <c r="AV792" s="13" t="s">
        <v>80</v>
      </c>
      <c r="AW792" s="13" t="s">
        <v>35</v>
      </c>
      <c r="AX792" s="13" t="s">
        <v>71</v>
      </c>
      <c r="AY792" s="239" t="s">
        <v>168</v>
      </c>
    </row>
    <row r="793" spans="2:65" s="13" customFormat="1" ht="13.5">
      <c r="B793" s="229"/>
      <c r="C793" s="230"/>
      <c r="D793" s="219" t="s">
        <v>177</v>
      </c>
      <c r="E793" s="231" t="s">
        <v>21</v>
      </c>
      <c r="F793" s="232" t="s">
        <v>907</v>
      </c>
      <c r="G793" s="230"/>
      <c r="H793" s="233">
        <v>28.02</v>
      </c>
      <c r="I793" s="234"/>
      <c r="J793" s="230"/>
      <c r="K793" s="230"/>
      <c r="L793" s="235"/>
      <c r="M793" s="236"/>
      <c r="N793" s="237"/>
      <c r="O793" s="237"/>
      <c r="P793" s="237"/>
      <c r="Q793" s="237"/>
      <c r="R793" s="237"/>
      <c r="S793" s="237"/>
      <c r="T793" s="238"/>
      <c r="AT793" s="239" t="s">
        <v>177</v>
      </c>
      <c r="AU793" s="239" t="s">
        <v>80</v>
      </c>
      <c r="AV793" s="13" t="s">
        <v>80</v>
      </c>
      <c r="AW793" s="13" t="s">
        <v>35</v>
      </c>
      <c r="AX793" s="13" t="s">
        <v>71</v>
      </c>
      <c r="AY793" s="239" t="s">
        <v>168</v>
      </c>
    </row>
    <row r="794" spans="2:65" s="12" customFormat="1" ht="13.5">
      <c r="B794" s="217"/>
      <c r="C794" s="218"/>
      <c r="D794" s="219" t="s">
        <v>177</v>
      </c>
      <c r="E794" s="220" t="s">
        <v>21</v>
      </c>
      <c r="F794" s="221" t="s">
        <v>365</v>
      </c>
      <c r="G794" s="218"/>
      <c r="H794" s="222" t="s">
        <v>21</v>
      </c>
      <c r="I794" s="223"/>
      <c r="J794" s="218"/>
      <c r="K794" s="218"/>
      <c r="L794" s="224"/>
      <c r="M794" s="225"/>
      <c r="N794" s="226"/>
      <c r="O794" s="226"/>
      <c r="P794" s="226"/>
      <c r="Q794" s="226"/>
      <c r="R794" s="226"/>
      <c r="S794" s="226"/>
      <c r="T794" s="227"/>
      <c r="AT794" s="228" t="s">
        <v>177</v>
      </c>
      <c r="AU794" s="228" t="s">
        <v>80</v>
      </c>
      <c r="AV794" s="12" t="s">
        <v>78</v>
      </c>
      <c r="AW794" s="12" t="s">
        <v>35</v>
      </c>
      <c r="AX794" s="12" t="s">
        <v>71</v>
      </c>
      <c r="AY794" s="228" t="s">
        <v>168</v>
      </c>
    </row>
    <row r="795" spans="2:65" s="13" customFormat="1" ht="13.5">
      <c r="B795" s="229"/>
      <c r="C795" s="230"/>
      <c r="D795" s="219" t="s">
        <v>177</v>
      </c>
      <c r="E795" s="231" t="s">
        <v>21</v>
      </c>
      <c r="F795" s="232" t="s">
        <v>908</v>
      </c>
      <c r="G795" s="230"/>
      <c r="H795" s="233">
        <v>36.36</v>
      </c>
      <c r="I795" s="234"/>
      <c r="J795" s="230"/>
      <c r="K795" s="230"/>
      <c r="L795" s="235"/>
      <c r="M795" s="236"/>
      <c r="N795" s="237"/>
      <c r="O795" s="237"/>
      <c r="P795" s="237"/>
      <c r="Q795" s="237"/>
      <c r="R795" s="237"/>
      <c r="S795" s="237"/>
      <c r="T795" s="238"/>
      <c r="AT795" s="239" t="s">
        <v>177</v>
      </c>
      <c r="AU795" s="239" t="s">
        <v>80</v>
      </c>
      <c r="AV795" s="13" t="s">
        <v>80</v>
      </c>
      <c r="AW795" s="13" t="s">
        <v>35</v>
      </c>
      <c r="AX795" s="13" t="s">
        <v>71</v>
      </c>
      <c r="AY795" s="239" t="s">
        <v>168</v>
      </c>
    </row>
    <row r="796" spans="2:65" s="14" customFormat="1" ht="13.5">
      <c r="B796" s="240"/>
      <c r="C796" s="241"/>
      <c r="D796" s="242" t="s">
        <v>177</v>
      </c>
      <c r="E796" s="243" t="s">
        <v>21</v>
      </c>
      <c r="F796" s="244" t="s">
        <v>184</v>
      </c>
      <c r="G796" s="241"/>
      <c r="H796" s="245">
        <v>1023.48</v>
      </c>
      <c r="I796" s="246"/>
      <c r="J796" s="241"/>
      <c r="K796" s="241"/>
      <c r="L796" s="247"/>
      <c r="M796" s="248"/>
      <c r="N796" s="249"/>
      <c r="O796" s="249"/>
      <c r="P796" s="249"/>
      <c r="Q796" s="249"/>
      <c r="R796" s="249"/>
      <c r="S796" s="249"/>
      <c r="T796" s="250"/>
      <c r="AT796" s="251" t="s">
        <v>177</v>
      </c>
      <c r="AU796" s="251" t="s">
        <v>80</v>
      </c>
      <c r="AV796" s="14" t="s">
        <v>175</v>
      </c>
      <c r="AW796" s="14" t="s">
        <v>35</v>
      </c>
      <c r="AX796" s="14" t="s">
        <v>78</v>
      </c>
      <c r="AY796" s="251" t="s">
        <v>168</v>
      </c>
    </row>
    <row r="797" spans="2:65" s="1" customFormat="1" ht="22.5" customHeight="1">
      <c r="B797" s="42"/>
      <c r="C797" s="205" t="s">
        <v>909</v>
      </c>
      <c r="D797" s="205" t="s">
        <v>170</v>
      </c>
      <c r="E797" s="206" t="s">
        <v>910</v>
      </c>
      <c r="F797" s="207" t="s">
        <v>911</v>
      </c>
      <c r="G797" s="208" t="s">
        <v>173</v>
      </c>
      <c r="H797" s="209">
        <v>309.26299999999998</v>
      </c>
      <c r="I797" s="210"/>
      <c r="J797" s="211">
        <f>ROUND(I797*H797,2)</f>
        <v>0</v>
      </c>
      <c r="K797" s="207" t="s">
        <v>174</v>
      </c>
      <c r="L797" s="62"/>
      <c r="M797" s="212" t="s">
        <v>21</v>
      </c>
      <c r="N797" s="213" t="s">
        <v>42</v>
      </c>
      <c r="O797" s="43"/>
      <c r="P797" s="214">
        <f>O797*H797</f>
        <v>0</v>
      </c>
      <c r="Q797" s="214">
        <v>0</v>
      </c>
      <c r="R797" s="214">
        <f>Q797*H797</f>
        <v>0</v>
      </c>
      <c r="S797" s="214">
        <v>0</v>
      </c>
      <c r="T797" s="215">
        <f>S797*H797</f>
        <v>0</v>
      </c>
      <c r="AR797" s="25" t="s">
        <v>175</v>
      </c>
      <c r="AT797" s="25" t="s">
        <v>170</v>
      </c>
      <c r="AU797" s="25" t="s">
        <v>80</v>
      </c>
      <c r="AY797" s="25" t="s">
        <v>168</v>
      </c>
      <c r="BE797" s="216">
        <f>IF(N797="základní",J797,0)</f>
        <v>0</v>
      </c>
      <c r="BF797" s="216">
        <f>IF(N797="snížená",J797,0)</f>
        <v>0</v>
      </c>
      <c r="BG797" s="216">
        <f>IF(N797="zákl. přenesená",J797,0)</f>
        <v>0</v>
      </c>
      <c r="BH797" s="216">
        <f>IF(N797="sníž. přenesená",J797,0)</f>
        <v>0</v>
      </c>
      <c r="BI797" s="216">
        <f>IF(N797="nulová",J797,0)</f>
        <v>0</v>
      </c>
      <c r="BJ797" s="25" t="s">
        <v>78</v>
      </c>
      <c r="BK797" s="216">
        <f>ROUND(I797*H797,2)</f>
        <v>0</v>
      </c>
      <c r="BL797" s="25" t="s">
        <v>175</v>
      </c>
      <c r="BM797" s="25" t="s">
        <v>912</v>
      </c>
    </row>
    <row r="798" spans="2:65" s="12" customFormat="1" ht="13.5">
      <c r="B798" s="217"/>
      <c r="C798" s="218"/>
      <c r="D798" s="219" t="s">
        <v>177</v>
      </c>
      <c r="E798" s="220" t="s">
        <v>21</v>
      </c>
      <c r="F798" s="221" t="s">
        <v>913</v>
      </c>
      <c r="G798" s="218"/>
      <c r="H798" s="222" t="s">
        <v>21</v>
      </c>
      <c r="I798" s="223"/>
      <c r="J798" s="218"/>
      <c r="K798" s="218"/>
      <c r="L798" s="224"/>
      <c r="M798" s="225"/>
      <c r="N798" s="226"/>
      <c r="O798" s="226"/>
      <c r="P798" s="226"/>
      <c r="Q798" s="226"/>
      <c r="R798" s="226"/>
      <c r="S798" s="226"/>
      <c r="T798" s="227"/>
      <c r="AT798" s="228" t="s">
        <v>177</v>
      </c>
      <c r="AU798" s="228" t="s">
        <v>80</v>
      </c>
      <c r="AV798" s="12" t="s">
        <v>78</v>
      </c>
      <c r="AW798" s="12" t="s">
        <v>35</v>
      </c>
      <c r="AX798" s="12" t="s">
        <v>71</v>
      </c>
      <c r="AY798" s="228" t="s">
        <v>168</v>
      </c>
    </row>
    <row r="799" spans="2:65" s="13" customFormat="1" ht="13.5">
      <c r="B799" s="229"/>
      <c r="C799" s="230"/>
      <c r="D799" s="242" t="s">
        <v>177</v>
      </c>
      <c r="E799" s="252" t="s">
        <v>21</v>
      </c>
      <c r="F799" s="253" t="s">
        <v>914</v>
      </c>
      <c r="G799" s="230"/>
      <c r="H799" s="254">
        <v>309.26299999999998</v>
      </c>
      <c r="I799" s="234"/>
      <c r="J799" s="230"/>
      <c r="K799" s="230"/>
      <c r="L799" s="235"/>
      <c r="M799" s="236"/>
      <c r="N799" s="237"/>
      <c r="O799" s="237"/>
      <c r="P799" s="237"/>
      <c r="Q799" s="237"/>
      <c r="R799" s="237"/>
      <c r="S799" s="237"/>
      <c r="T799" s="238"/>
      <c r="AT799" s="239" t="s">
        <v>177</v>
      </c>
      <c r="AU799" s="239" t="s">
        <v>80</v>
      </c>
      <c r="AV799" s="13" t="s">
        <v>80</v>
      </c>
      <c r="AW799" s="13" t="s">
        <v>35</v>
      </c>
      <c r="AX799" s="13" t="s">
        <v>78</v>
      </c>
      <c r="AY799" s="239" t="s">
        <v>168</v>
      </c>
    </row>
    <row r="800" spans="2:65" s="1" customFormat="1" ht="22.5" customHeight="1">
      <c r="B800" s="42"/>
      <c r="C800" s="205" t="s">
        <v>915</v>
      </c>
      <c r="D800" s="205" t="s">
        <v>170</v>
      </c>
      <c r="E800" s="206" t="s">
        <v>916</v>
      </c>
      <c r="F800" s="207" t="s">
        <v>917</v>
      </c>
      <c r="G800" s="208" t="s">
        <v>272</v>
      </c>
      <c r="H800" s="209">
        <v>700</v>
      </c>
      <c r="I800" s="210"/>
      <c r="J800" s="211">
        <f>ROUND(I800*H800,2)</f>
        <v>0</v>
      </c>
      <c r="K800" s="207" t="s">
        <v>174</v>
      </c>
      <c r="L800" s="62"/>
      <c r="M800" s="212" t="s">
        <v>21</v>
      </c>
      <c r="N800" s="213" t="s">
        <v>42</v>
      </c>
      <c r="O800" s="43"/>
      <c r="P800" s="214">
        <f>O800*H800</f>
        <v>0</v>
      </c>
      <c r="Q800" s="214">
        <v>8.5500000000000003E-3</v>
      </c>
      <c r="R800" s="214">
        <f>Q800*H800</f>
        <v>5.9850000000000003</v>
      </c>
      <c r="S800" s="214">
        <v>0</v>
      </c>
      <c r="T800" s="215">
        <f>S800*H800</f>
        <v>0</v>
      </c>
      <c r="AR800" s="25" t="s">
        <v>175</v>
      </c>
      <c r="AT800" s="25" t="s">
        <v>170</v>
      </c>
      <c r="AU800" s="25" t="s">
        <v>80</v>
      </c>
      <c r="AY800" s="25" t="s">
        <v>168</v>
      </c>
      <c r="BE800" s="216">
        <f>IF(N800="základní",J800,0)</f>
        <v>0</v>
      </c>
      <c r="BF800" s="216">
        <f>IF(N800="snížená",J800,0)</f>
        <v>0</v>
      </c>
      <c r="BG800" s="216">
        <f>IF(N800="zákl. přenesená",J800,0)</f>
        <v>0</v>
      </c>
      <c r="BH800" s="216">
        <f>IF(N800="sníž. přenesená",J800,0)</f>
        <v>0</v>
      </c>
      <c r="BI800" s="216">
        <f>IF(N800="nulová",J800,0)</f>
        <v>0</v>
      </c>
      <c r="BJ800" s="25" t="s">
        <v>78</v>
      </c>
      <c r="BK800" s="216">
        <f>ROUND(I800*H800,2)</f>
        <v>0</v>
      </c>
      <c r="BL800" s="25" t="s">
        <v>175</v>
      </c>
      <c r="BM800" s="25" t="s">
        <v>918</v>
      </c>
    </row>
    <row r="801" spans="2:65" s="12" customFormat="1" ht="13.5">
      <c r="B801" s="217"/>
      <c r="C801" s="218"/>
      <c r="D801" s="219" t="s">
        <v>177</v>
      </c>
      <c r="E801" s="220" t="s">
        <v>21</v>
      </c>
      <c r="F801" s="221" t="s">
        <v>919</v>
      </c>
      <c r="G801" s="218"/>
      <c r="H801" s="222" t="s">
        <v>21</v>
      </c>
      <c r="I801" s="223"/>
      <c r="J801" s="218"/>
      <c r="K801" s="218"/>
      <c r="L801" s="224"/>
      <c r="M801" s="225"/>
      <c r="N801" s="226"/>
      <c r="O801" s="226"/>
      <c r="P801" s="226"/>
      <c r="Q801" s="226"/>
      <c r="R801" s="226"/>
      <c r="S801" s="226"/>
      <c r="T801" s="227"/>
      <c r="AT801" s="228" t="s">
        <v>177</v>
      </c>
      <c r="AU801" s="228" t="s">
        <v>80</v>
      </c>
      <c r="AV801" s="12" t="s">
        <v>78</v>
      </c>
      <c r="AW801" s="12" t="s">
        <v>35</v>
      </c>
      <c r="AX801" s="12" t="s">
        <v>71</v>
      </c>
      <c r="AY801" s="228" t="s">
        <v>168</v>
      </c>
    </row>
    <row r="802" spans="2:65" s="13" customFormat="1" ht="13.5">
      <c r="B802" s="229"/>
      <c r="C802" s="230"/>
      <c r="D802" s="242" t="s">
        <v>177</v>
      </c>
      <c r="E802" s="252" t="s">
        <v>21</v>
      </c>
      <c r="F802" s="253" t="s">
        <v>920</v>
      </c>
      <c r="G802" s="230"/>
      <c r="H802" s="254">
        <v>700</v>
      </c>
      <c r="I802" s="234"/>
      <c r="J802" s="230"/>
      <c r="K802" s="230"/>
      <c r="L802" s="235"/>
      <c r="M802" s="236"/>
      <c r="N802" s="237"/>
      <c r="O802" s="237"/>
      <c r="P802" s="237"/>
      <c r="Q802" s="237"/>
      <c r="R802" s="237"/>
      <c r="S802" s="237"/>
      <c r="T802" s="238"/>
      <c r="AT802" s="239" t="s">
        <v>177</v>
      </c>
      <c r="AU802" s="239" t="s">
        <v>80</v>
      </c>
      <c r="AV802" s="13" t="s">
        <v>80</v>
      </c>
      <c r="AW802" s="13" t="s">
        <v>35</v>
      </c>
      <c r="AX802" s="13" t="s">
        <v>78</v>
      </c>
      <c r="AY802" s="239" t="s">
        <v>168</v>
      </c>
    </row>
    <row r="803" spans="2:65" s="1" customFormat="1" ht="31.5" customHeight="1">
      <c r="B803" s="42"/>
      <c r="C803" s="205" t="s">
        <v>921</v>
      </c>
      <c r="D803" s="205" t="s">
        <v>170</v>
      </c>
      <c r="E803" s="206" t="s">
        <v>922</v>
      </c>
      <c r="F803" s="207" t="s">
        <v>923</v>
      </c>
      <c r="G803" s="208" t="s">
        <v>272</v>
      </c>
      <c r="H803" s="209">
        <v>700</v>
      </c>
      <c r="I803" s="210"/>
      <c r="J803" s="211">
        <f>ROUND(I803*H803,2)</f>
        <v>0</v>
      </c>
      <c r="K803" s="207" t="s">
        <v>174</v>
      </c>
      <c r="L803" s="62"/>
      <c r="M803" s="212" t="s">
        <v>21</v>
      </c>
      <c r="N803" s="213" t="s">
        <v>42</v>
      </c>
      <c r="O803" s="43"/>
      <c r="P803" s="214">
        <f>O803*H803</f>
        <v>0</v>
      </c>
      <c r="Q803" s="214">
        <v>1.4999999999999999E-4</v>
      </c>
      <c r="R803" s="214">
        <f>Q803*H803</f>
        <v>0.105</v>
      </c>
      <c r="S803" s="214">
        <v>0</v>
      </c>
      <c r="T803" s="215">
        <f>S803*H803</f>
        <v>0</v>
      </c>
      <c r="AR803" s="25" t="s">
        <v>175</v>
      </c>
      <c r="AT803" s="25" t="s">
        <v>170</v>
      </c>
      <c r="AU803" s="25" t="s">
        <v>80</v>
      </c>
      <c r="AY803" s="25" t="s">
        <v>168</v>
      </c>
      <c r="BE803" s="216">
        <f>IF(N803="základní",J803,0)</f>
        <v>0</v>
      </c>
      <c r="BF803" s="216">
        <f>IF(N803="snížená",J803,0)</f>
        <v>0</v>
      </c>
      <c r="BG803" s="216">
        <f>IF(N803="zákl. přenesená",J803,0)</f>
        <v>0</v>
      </c>
      <c r="BH803" s="216">
        <f>IF(N803="sníž. přenesená",J803,0)</f>
        <v>0</v>
      </c>
      <c r="BI803" s="216">
        <f>IF(N803="nulová",J803,0)</f>
        <v>0</v>
      </c>
      <c r="BJ803" s="25" t="s">
        <v>78</v>
      </c>
      <c r="BK803" s="216">
        <f>ROUND(I803*H803,2)</f>
        <v>0</v>
      </c>
      <c r="BL803" s="25" t="s">
        <v>175</v>
      </c>
      <c r="BM803" s="25" t="s">
        <v>924</v>
      </c>
    </row>
    <row r="804" spans="2:65" s="12" customFormat="1" ht="13.5">
      <c r="B804" s="217"/>
      <c r="C804" s="218"/>
      <c r="D804" s="219" t="s">
        <v>177</v>
      </c>
      <c r="E804" s="220" t="s">
        <v>21</v>
      </c>
      <c r="F804" s="221" t="s">
        <v>925</v>
      </c>
      <c r="G804" s="218"/>
      <c r="H804" s="222" t="s">
        <v>21</v>
      </c>
      <c r="I804" s="223"/>
      <c r="J804" s="218"/>
      <c r="K804" s="218"/>
      <c r="L804" s="224"/>
      <c r="M804" s="225"/>
      <c r="N804" s="226"/>
      <c r="O804" s="226"/>
      <c r="P804" s="226"/>
      <c r="Q804" s="226"/>
      <c r="R804" s="226"/>
      <c r="S804" s="226"/>
      <c r="T804" s="227"/>
      <c r="AT804" s="228" t="s">
        <v>177</v>
      </c>
      <c r="AU804" s="228" t="s">
        <v>80</v>
      </c>
      <c r="AV804" s="12" t="s">
        <v>78</v>
      </c>
      <c r="AW804" s="12" t="s">
        <v>35</v>
      </c>
      <c r="AX804" s="12" t="s">
        <v>71</v>
      </c>
      <c r="AY804" s="228" t="s">
        <v>168</v>
      </c>
    </row>
    <row r="805" spans="2:65" s="13" customFormat="1" ht="13.5">
      <c r="B805" s="229"/>
      <c r="C805" s="230"/>
      <c r="D805" s="242" t="s">
        <v>177</v>
      </c>
      <c r="E805" s="252" t="s">
        <v>21</v>
      </c>
      <c r="F805" s="253" t="s">
        <v>920</v>
      </c>
      <c r="G805" s="230"/>
      <c r="H805" s="254">
        <v>700</v>
      </c>
      <c r="I805" s="234"/>
      <c r="J805" s="230"/>
      <c r="K805" s="230"/>
      <c r="L805" s="235"/>
      <c r="M805" s="236"/>
      <c r="N805" s="237"/>
      <c r="O805" s="237"/>
      <c r="P805" s="237"/>
      <c r="Q805" s="237"/>
      <c r="R805" s="237"/>
      <c r="S805" s="237"/>
      <c r="T805" s="238"/>
      <c r="AT805" s="239" t="s">
        <v>177</v>
      </c>
      <c r="AU805" s="239" t="s">
        <v>80</v>
      </c>
      <c r="AV805" s="13" t="s">
        <v>80</v>
      </c>
      <c r="AW805" s="13" t="s">
        <v>35</v>
      </c>
      <c r="AX805" s="13" t="s">
        <v>78</v>
      </c>
      <c r="AY805" s="239" t="s">
        <v>168</v>
      </c>
    </row>
    <row r="806" spans="2:65" s="1" customFormat="1" ht="22.5" customHeight="1">
      <c r="B806" s="42"/>
      <c r="C806" s="205" t="s">
        <v>926</v>
      </c>
      <c r="D806" s="205" t="s">
        <v>170</v>
      </c>
      <c r="E806" s="206" t="s">
        <v>927</v>
      </c>
      <c r="F806" s="207" t="s">
        <v>928</v>
      </c>
      <c r="G806" s="208" t="s">
        <v>173</v>
      </c>
      <c r="H806" s="209">
        <v>1.44</v>
      </c>
      <c r="I806" s="210"/>
      <c r="J806" s="211">
        <f>ROUND(I806*H806,2)</f>
        <v>0</v>
      </c>
      <c r="K806" s="207" t="s">
        <v>174</v>
      </c>
      <c r="L806" s="62"/>
      <c r="M806" s="212" t="s">
        <v>21</v>
      </c>
      <c r="N806" s="213" t="s">
        <v>42</v>
      </c>
      <c r="O806" s="43"/>
      <c r="P806" s="214">
        <f>O806*H806</f>
        <v>0</v>
      </c>
      <c r="Q806" s="214">
        <v>0</v>
      </c>
      <c r="R806" s="214">
        <f>Q806*H806</f>
        <v>0</v>
      </c>
      <c r="S806" s="214">
        <v>8.2000000000000003E-2</v>
      </c>
      <c r="T806" s="215">
        <f>S806*H806</f>
        <v>0.11808</v>
      </c>
      <c r="AR806" s="25" t="s">
        <v>175</v>
      </c>
      <c r="AT806" s="25" t="s">
        <v>170</v>
      </c>
      <c r="AU806" s="25" t="s">
        <v>80</v>
      </c>
      <c r="AY806" s="25" t="s">
        <v>168</v>
      </c>
      <c r="BE806" s="216">
        <f>IF(N806="základní",J806,0)</f>
        <v>0</v>
      </c>
      <c r="BF806" s="216">
        <f>IF(N806="snížená",J806,0)</f>
        <v>0</v>
      </c>
      <c r="BG806" s="216">
        <f>IF(N806="zákl. přenesená",J806,0)</f>
        <v>0</v>
      </c>
      <c r="BH806" s="216">
        <f>IF(N806="sníž. přenesená",J806,0)</f>
        <v>0</v>
      </c>
      <c r="BI806" s="216">
        <f>IF(N806="nulová",J806,0)</f>
        <v>0</v>
      </c>
      <c r="BJ806" s="25" t="s">
        <v>78</v>
      </c>
      <c r="BK806" s="216">
        <f>ROUND(I806*H806,2)</f>
        <v>0</v>
      </c>
      <c r="BL806" s="25" t="s">
        <v>175</v>
      </c>
      <c r="BM806" s="25" t="s">
        <v>929</v>
      </c>
    </row>
    <row r="807" spans="2:65" s="13" customFormat="1" ht="13.5">
      <c r="B807" s="229"/>
      <c r="C807" s="230"/>
      <c r="D807" s="242" t="s">
        <v>177</v>
      </c>
      <c r="E807" s="252" t="s">
        <v>21</v>
      </c>
      <c r="F807" s="253" t="s">
        <v>930</v>
      </c>
      <c r="G807" s="230"/>
      <c r="H807" s="254">
        <v>1.44</v>
      </c>
      <c r="I807" s="234"/>
      <c r="J807" s="230"/>
      <c r="K807" s="230"/>
      <c r="L807" s="235"/>
      <c r="M807" s="236"/>
      <c r="N807" s="237"/>
      <c r="O807" s="237"/>
      <c r="P807" s="237"/>
      <c r="Q807" s="237"/>
      <c r="R807" s="237"/>
      <c r="S807" s="237"/>
      <c r="T807" s="238"/>
      <c r="AT807" s="239" t="s">
        <v>177</v>
      </c>
      <c r="AU807" s="239" t="s">
        <v>80</v>
      </c>
      <c r="AV807" s="13" t="s">
        <v>80</v>
      </c>
      <c r="AW807" s="13" t="s">
        <v>35</v>
      </c>
      <c r="AX807" s="13" t="s">
        <v>78</v>
      </c>
      <c r="AY807" s="239" t="s">
        <v>168</v>
      </c>
    </row>
    <row r="808" spans="2:65" s="1" customFormat="1" ht="31.5" customHeight="1">
      <c r="B808" s="42"/>
      <c r="C808" s="205" t="s">
        <v>931</v>
      </c>
      <c r="D808" s="205" t="s">
        <v>170</v>
      </c>
      <c r="E808" s="206" t="s">
        <v>932</v>
      </c>
      <c r="F808" s="207" t="s">
        <v>933</v>
      </c>
      <c r="G808" s="208" t="s">
        <v>208</v>
      </c>
      <c r="H808" s="209">
        <v>1.458</v>
      </c>
      <c r="I808" s="210"/>
      <c r="J808" s="211">
        <f>ROUND(I808*H808,2)</f>
        <v>0</v>
      </c>
      <c r="K808" s="207" t="s">
        <v>174</v>
      </c>
      <c r="L808" s="62"/>
      <c r="M808" s="212" t="s">
        <v>21</v>
      </c>
      <c r="N808" s="213" t="s">
        <v>42</v>
      </c>
      <c r="O808" s="43"/>
      <c r="P808" s="214">
        <f>O808*H808</f>
        <v>0</v>
      </c>
      <c r="Q808" s="214">
        <v>0</v>
      </c>
      <c r="R808" s="214">
        <f>Q808*H808</f>
        <v>0</v>
      </c>
      <c r="S808" s="214">
        <v>2.2000000000000002</v>
      </c>
      <c r="T808" s="215">
        <f>S808*H808</f>
        <v>3.2076000000000002</v>
      </c>
      <c r="AR808" s="25" t="s">
        <v>175</v>
      </c>
      <c r="AT808" s="25" t="s">
        <v>170</v>
      </c>
      <c r="AU808" s="25" t="s">
        <v>80</v>
      </c>
      <c r="AY808" s="25" t="s">
        <v>168</v>
      </c>
      <c r="BE808" s="216">
        <f>IF(N808="základní",J808,0)</f>
        <v>0</v>
      </c>
      <c r="BF808" s="216">
        <f>IF(N808="snížená",J808,0)</f>
        <v>0</v>
      </c>
      <c r="BG808" s="216">
        <f>IF(N808="zákl. přenesená",J808,0)</f>
        <v>0</v>
      </c>
      <c r="BH808" s="216">
        <f>IF(N808="sníž. přenesená",J808,0)</f>
        <v>0</v>
      </c>
      <c r="BI808" s="216">
        <f>IF(N808="nulová",J808,0)</f>
        <v>0</v>
      </c>
      <c r="BJ808" s="25" t="s">
        <v>78</v>
      </c>
      <c r="BK808" s="216">
        <f>ROUND(I808*H808,2)</f>
        <v>0</v>
      </c>
      <c r="BL808" s="25" t="s">
        <v>175</v>
      </c>
      <c r="BM808" s="25" t="s">
        <v>934</v>
      </c>
    </row>
    <row r="809" spans="2:65" s="12" customFormat="1" ht="13.5">
      <c r="B809" s="217"/>
      <c r="C809" s="218"/>
      <c r="D809" s="219" t="s">
        <v>177</v>
      </c>
      <c r="E809" s="220" t="s">
        <v>21</v>
      </c>
      <c r="F809" s="221" t="s">
        <v>365</v>
      </c>
      <c r="G809" s="218"/>
      <c r="H809" s="222" t="s">
        <v>21</v>
      </c>
      <c r="I809" s="223"/>
      <c r="J809" s="218"/>
      <c r="K809" s="218"/>
      <c r="L809" s="224"/>
      <c r="M809" s="225"/>
      <c r="N809" s="226"/>
      <c r="O809" s="226"/>
      <c r="P809" s="226"/>
      <c r="Q809" s="226"/>
      <c r="R809" s="226"/>
      <c r="S809" s="226"/>
      <c r="T809" s="227"/>
      <c r="AT809" s="228" t="s">
        <v>177</v>
      </c>
      <c r="AU809" s="228" t="s">
        <v>80</v>
      </c>
      <c r="AV809" s="12" t="s">
        <v>78</v>
      </c>
      <c r="AW809" s="12" t="s">
        <v>35</v>
      </c>
      <c r="AX809" s="12" t="s">
        <v>71</v>
      </c>
      <c r="AY809" s="228" t="s">
        <v>168</v>
      </c>
    </row>
    <row r="810" spans="2:65" s="13" customFormat="1" ht="13.5">
      <c r="B810" s="229"/>
      <c r="C810" s="230"/>
      <c r="D810" s="242" t="s">
        <v>177</v>
      </c>
      <c r="E810" s="252" t="s">
        <v>21</v>
      </c>
      <c r="F810" s="253" t="s">
        <v>935</v>
      </c>
      <c r="G810" s="230"/>
      <c r="H810" s="254">
        <v>1.458</v>
      </c>
      <c r="I810" s="234"/>
      <c r="J810" s="230"/>
      <c r="K810" s="230"/>
      <c r="L810" s="235"/>
      <c r="M810" s="236"/>
      <c r="N810" s="237"/>
      <c r="O810" s="237"/>
      <c r="P810" s="237"/>
      <c r="Q810" s="237"/>
      <c r="R810" s="237"/>
      <c r="S810" s="237"/>
      <c r="T810" s="238"/>
      <c r="AT810" s="239" t="s">
        <v>177</v>
      </c>
      <c r="AU810" s="239" t="s">
        <v>80</v>
      </c>
      <c r="AV810" s="13" t="s">
        <v>80</v>
      </c>
      <c r="AW810" s="13" t="s">
        <v>35</v>
      </c>
      <c r="AX810" s="13" t="s">
        <v>78</v>
      </c>
      <c r="AY810" s="239" t="s">
        <v>168</v>
      </c>
    </row>
    <row r="811" spans="2:65" s="1" customFormat="1" ht="22.5" customHeight="1">
      <c r="B811" s="42"/>
      <c r="C811" s="205" t="s">
        <v>936</v>
      </c>
      <c r="D811" s="205" t="s">
        <v>170</v>
      </c>
      <c r="E811" s="206" t="s">
        <v>937</v>
      </c>
      <c r="F811" s="207" t="s">
        <v>938</v>
      </c>
      <c r="G811" s="208" t="s">
        <v>173</v>
      </c>
      <c r="H811" s="209">
        <v>1012.023</v>
      </c>
      <c r="I811" s="210"/>
      <c r="J811" s="211">
        <f>ROUND(I811*H811,2)</f>
        <v>0</v>
      </c>
      <c r="K811" s="207" t="s">
        <v>174</v>
      </c>
      <c r="L811" s="62"/>
      <c r="M811" s="212" t="s">
        <v>21</v>
      </c>
      <c r="N811" s="213" t="s">
        <v>42</v>
      </c>
      <c r="O811" s="43"/>
      <c r="P811" s="214">
        <f>O811*H811</f>
        <v>0</v>
      </c>
      <c r="Q811" s="214">
        <v>0</v>
      </c>
      <c r="R811" s="214">
        <f>Q811*H811</f>
        <v>0</v>
      </c>
      <c r="S811" s="214">
        <v>0</v>
      </c>
      <c r="T811" s="215">
        <f>S811*H811</f>
        <v>0</v>
      </c>
      <c r="AR811" s="25" t="s">
        <v>175</v>
      </c>
      <c r="AT811" s="25" t="s">
        <v>170</v>
      </c>
      <c r="AU811" s="25" t="s">
        <v>80</v>
      </c>
      <c r="AY811" s="25" t="s">
        <v>168</v>
      </c>
      <c r="BE811" s="216">
        <f>IF(N811="základní",J811,0)</f>
        <v>0</v>
      </c>
      <c r="BF811" s="216">
        <f>IF(N811="snížená",J811,0)</f>
        <v>0</v>
      </c>
      <c r="BG811" s="216">
        <f>IF(N811="zákl. přenesená",J811,0)</f>
        <v>0</v>
      </c>
      <c r="BH811" s="216">
        <f>IF(N811="sníž. přenesená",J811,0)</f>
        <v>0</v>
      </c>
      <c r="BI811" s="216">
        <f>IF(N811="nulová",J811,0)</f>
        <v>0</v>
      </c>
      <c r="BJ811" s="25" t="s">
        <v>78</v>
      </c>
      <c r="BK811" s="216">
        <f>ROUND(I811*H811,2)</f>
        <v>0</v>
      </c>
      <c r="BL811" s="25" t="s">
        <v>175</v>
      </c>
      <c r="BM811" s="25" t="s">
        <v>939</v>
      </c>
    </row>
    <row r="812" spans="2:65" s="12" customFormat="1" ht="13.5">
      <c r="B812" s="217"/>
      <c r="C812" s="218"/>
      <c r="D812" s="219" t="s">
        <v>177</v>
      </c>
      <c r="E812" s="220" t="s">
        <v>21</v>
      </c>
      <c r="F812" s="221" t="s">
        <v>830</v>
      </c>
      <c r="G812" s="218"/>
      <c r="H812" s="222" t="s">
        <v>21</v>
      </c>
      <c r="I812" s="223"/>
      <c r="J812" s="218"/>
      <c r="K812" s="218"/>
      <c r="L812" s="224"/>
      <c r="M812" s="225"/>
      <c r="N812" s="226"/>
      <c r="O812" s="226"/>
      <c r="P812" s="226"/>
      <c r="Q812" s="226"/>
      <c r="R812" s="226"/>
      <c r="S812" s="226"/>
      <c r="T812" s="227"/>
      <c r="AT812" s="228" t="s">
        <v>177</v>
      </c>
      <c r="AU812" s="228" t="s">
        <v>80</v>
      </c>
      <c r="AV812" s="12" t="s">
        <v>78</v>
      </c>
      <c r="AW812" s="12" t="s">
        <v>35</v>
      </c>
      <c r="AX812" s="12" t="s">
        <v>71</v>
      </c>
      <c r="AY812" s="228" t="s">
        <v>168</v>
      </c>
    </row>
    <row r="813" spans="2:65" s="13" customFormat="1" ht="13.5">
      <c r="B813" s="229"/>
      <c r="C813" s="230"/>
      <c r="D813" s="219" t="s">
        <v>177</v>
      </c>
      <c r="E813" s="231" t="s">
        <v>21</v>
      </c>
      <c r="F813" s="232" t="s">
        <v>831</v>
      </c>
      <c r="G813" s="230"/>
      <c r="H813" s="233">
        <v>16.2</v>
      </c>
      <c r="I813" s="234"/>
      <c r="J813" s="230"/>
      <c r="K813" s="230"/>
      <c r="L813" s="235"/>
      <c r="M813" s="236"/>
      <c r="N813" s="237"/>
      <c r="O813" s="237"/>
      <c r="P813" s="237"/>
      <c r="Q813" s="237"/>
      <c r="R813" s="237"/>
      <c r="S813" s="237"/>
      <c r="T813" s="238"/>
      <c r="AT813" s="239" t="s">
        <v>177</v>
      </c>
      <c r="AU813" s="239" t="s">
        <v>80</v>
      </c>
      <c r="AV813" s="13" t="s">
        <v>80</v>
      </c>
      <c r="AW813" s="13" t="s">
        <v>35</v>
      </c>
      <c r="AX813" s="13" t="s">
        <v>71</v>
      </c>
      <c r="AY813" s="239" t="s">
        <v>168</v>
      </c>
    </row>
    <row r="814" spans="2:65" s="12" customFormat="1" ht="13.5">
      <c r="B814" s="217"/>
      <c r="C814" s="218"/>
      <c r="D814" s="219" t="s">
        <v>177</v>
      </c>
      <c r="E814" s="220" t="s">
        <v>21</v>
      </c>
      <c r="F814" s="221" t="s">
        <v>940</v>
      </c>
      <c r="G814" s="218"/>
      <c r="H814" s="222" t="s">
        <v>21</v>
      </c>
      <c r="I814" s="223"/>
      <c r="J814" s="218"/>
      <c r="K814" s="218"/>
      <c r="L814" s="224"/>
      <c r="M814" s="225"/>
      <c r="N814" s="226"/>
      <c r="O814" s="226"/>
      <c r="P814" s="226"/>
      <c r="Q814" s="226"/>
      <c r="R814" s="226"/>
      <c r="S814" s="226"/>
      <c r="T814" s="227"/>
      <c r="AT814" s="228" t="s">
        <v>177</v>
      </c>
      <c r="AU814" s="228" t="s">
        <v>80</v>
      </c>
      <c r="AV814" s="12" t="s">
        <v>78</v>
      </c>
      <c r="AW814" s="12" t="s">
        <v>35</v>
      </c>
      <c r="AX814" s="12" t="s">
        <v>71</v>
      </c>
      <c r="AY814" s="228" t="s">
        <v>168</v>
      </c>
    </row>
    <row r="815" spans="2:65" s="13" customFormat="1" ht="13.5">
      <c r="B815" s="229"/>
      <c r="C815" s="230"/>
      <c r="D815" s="219" t="s">
        <v>177</v>
      </c>
      <c r="E815" s="231" t="s">
        <v>21</v>
      </c>
      <c r="F815" s="232" t="s">
        <v>941</v>
      </c>
      <c r="G815" s="230"/>
      <c r="H815" s="233">
        <v>11.515000000000001</v>
      </c>
      <c r="I815" s="234"/>
      <c r="J815" s="230"/>
      <c r="K815" s="230"/>
      <c r="L815" s="235"/>
      <c r="M815" s="236"/>
      <c r="N815" s="237"/>
      <c r="O815" s="237"/>
      <c r="P815" s="237"/>
      <c r="Q815" s="237"/>
      <c r="R815" s="237"/>
      <c r="S815" s="237"/>
      <c r="T815" s="238"/>
      <c r="AT815" s="239" t="s">
        <v>177</v>
      </c>
      <c r="AU815" s="239" t="s">
        <v>80</v>
      </c>
      <c r="AV815" s="13" t="s">
        <v>80</v>
      </c>
      <c r="AW815" s="13" t="s">
        <v>35</v>
      </c>
      <c r="AX815" s="13" t="s">
        <v>71</v>
      </c>
      <c r="AY815" s="239" t="s">
        <v>168</v>
      </c>
    </row>
    <row r="816" spans="2:65" s="12" customFormat="1" ht="13.5">
      <c r="B816" s="217"/>
      <c r="C816" s="218"/>
      <c r="D816" s="219" t="s">
        <v>177</v>
      </c>
      <c r="E816" s="220" t="s">
        <v>21</v>
      </c>
      <c r="F816" s="221" t="s">
        <v>836</v>
      </c>
      <c r="G816" s="218"/>
      <c r="H816" s="222" t="s">
        <v>21</v>
      </c>
      <c r="I816" s="223"/>
      <c r="J816" s="218"/>
      <c r="K816" s="218"/>
      <c r="L816" s="224"/>
      <c r="M816" s="225"/>
      <c r="N816" s="226"/>
      <c r="O816" s="226"/>
      <c r="P816" s="226"/>
      <c r="Q816" s="226"/>
      <c r="R816" s="226"/>
      <c r="S816" s="226"/>
      <c r="T816" s="227"/>
      <c r="AT816" s="228" t="s">
        <v>177</v>
      </c>
      <c r="AU816" s="228" t="s">
        <v>80</v>
      </c>
      <c r="AV816" s="12" t="s">
        <v>78</v>
      </c>
      <c r="AW816" s="12" t="s">
        <v>35</v>
      </c>
      <c r="AX816" s="12" t="s">
        <v>71</v>
      </c>
      <c r="AY816" s="228" t="s">
        <v>168</v>
      </c>
    </row>
    <row r="817" spans="2:65" s="13" customFormat="1" ht="13.5">
      <c r="B817" s="229"/>
      <c r="C817" s="230"/>
      <c r="D817" s="219" t="s">
        <v>177</v>
      </c>
      <c r="E817" s="231" t="s">
        <v>21</v>
      </c>
      <c r="F817" s="232" t="s">
        <v>837</v>
      </c>
      <c r="G817" s="230"/>
      <c r="H817" s="233">
        <v>481.14</v>
      </c>
      <c r="I817" s="234"/>
      <c r="J817" s="230"/>
      <c r="K817" s="230"/>
      <c r="L817" s="235"/>
      <c r="M817" s="236"/>
      <c r="N817" s="237"/>
      <c r="O817" s="237"/>
      <c r="P817" s="237"/>
      <c r="Q817" s="237"/>
      <c r="R817" s="237"/>
      <c r="S817" s="237"/>
      <c r="T817" s="238"/>
      <c r="AT817" s="239" t="s">
        <v>177</v>
      </c>
      <c r="AU817" s="239" t="s">
        <v>80</v>
      </c>
      <c r="AV817" s="13" t="s">
        <v>80</v>
      </c>
      <c r="AW817" s="13" t="s">
        <v>35</v>
      </c>
      <c r="AX817" s="13" t="s">
        <v>71</v>
      </c>
      <c r="AY817" s="239" t="s">
        <v>168</v>
      </c>
    </row>
    <row r="818" spans="2:65" s="13" customFormat="1" ht="13.5">
      <c r="B818" s="229"/>
      <c r="C818" s="230"/>
      <c r="D818" s="219" t="s">
        <v>177</v>
      </c>
      <c r="E818" s="231" t="s">
        <v>21</v>
      </c>
      <c r="F818" s="232" t="s">
        <v>838</v>
      </c>
      <c r="G818" s="230"/>
      <c r="H818" s="233">
        <v>210.10499999999999</v>
      </c>
      <c r="I818" s="234"/>
      <c r="J818" s="230"/>
      <c r="K818" s="230"/>
      <c r="L818" s="235"/>
      <c r="M818" s="236"/>
      <c r="N818" s="237"/>
      <c r="O818" s="237"/>
      <c r="P818" s="237"/>
      <c r="Q818" s="237"/>
      <c r="R818" s="237"/>
      <c r="S818" s="237"/>
      <c r="T818" s="238"/>
      <c r="AT818" s="239" t="s">
        <v>177</v>
      </c>
      <c r="AU818" s="239" t="s">
        <v>80</v>
      </c>
      <c r="AV818" s="13" t="s">
        <v>80</v>
      </c>
      <c r="AW818" s="13" t="s">
        <v>35</v>
      </c>
      <c r="AX818" s="13" t="s">
        <v>71</v>
      </c>
      <c r="AY818" s="239" t="s">
        <v>168</v>
      </c>
    </row>
    <row r="819" spans="2:65" s="12" customFormat="1" ht="13.5">
      <c r="B819" s="217"/>
      <c r="C819" s="218"/>
      <c r="D819" s="219" t="s">
        <v>177</v>
      </c>
      <c r="E819" s="220" t="s">
        <v>21</v>
      </c>
      <c r="F819" s="221" t="s">
        <v>839</v>
      </c>
      <c r="G819" s="218"/>
      <c r="H819" s="222" t="s">
        <v>21</v>
      </c>
      <c r="I819" s="223"/>
      <c r="J819" s="218"/>
      <c r="K819" s="218"/>
      <c r="L819" s="224"/>
      <c r="M819" s="225"/>
      <c r="N819" s="226"/>
      <c r="O819" s="226"/>
      <c r="P819" s="226"/>
      <c r="Q819" s="226"/>
      <c r="R819" s="226"/>
      <c r="S819" s="226"/>
      <c r="T819" s="227"/>
      <c r="AT819" s="228" t="s">
        <v>177</v>
      </c>
      <c r="AU819" s="228" t="s">
        <v>80</v>
      </c>
      <c r="AV819" s="12" t="s">
        <v>78</v>
      </c>
      <c r="AW819" s="12" t="s">
        <v>35</v>
      </c>
      <c r="AX819" s="12" t="s">
        <v>71</v>
      </c>
      <c r="AY819" s="228" t="s">
        <v>168</v>
      </c>
    </row>
    <row r="820" spans="2:65" s="13" customFormat="1" ht="13.5">
      <c r="B820" s="229"/>
      <c r="C820" s="230"/>
      <c r="D820" s="219" t="s">
        <v>177</v>
      </c>
      <c r="E820" s="231" t="s">
        <v>21</v>
      </c>
      <c r="F820" s="232" t="s">
        <v>840</v>
      </c>
      <c r="G820" s="230"/>
      <c r="H820" s="233">
        <v>222.58</v>
      </c>
      <c r="I820" s="234"/>
      <c r="J820" s="230"/>
      <c r="K820" s="230"/>
      <c r="L820" s="235"/>
      <c r="M820" s="236"/>
      <c r="N820" s="237"/>
      <c r="O820" s="237"/>
      <c r="P820" s="237"/>
      <c r="Q820" s="237"/>
      <c r="R820" s="237"/>
      <c r="S820" s="237"/>
      <c r="T820" s="238"/>
      <c r="AT820" s="239" t="s">
        <v>177</v>
      </c>
      <c r="AU820" s="239" t="s">
        <v>80</v>
      </c>
      <c r="AV820" s="13" t="s">
        <v>80</v>
      </c>
      <c r="AW820" s="13" t="s">
        <v>35</v>
      </c>
      <c r="AX820" s="13" t="s">
        <v>71</v>
      </c>
      <c r="AY820" s="239" t="s">
        <v>168</v>
      </c>
    </row>
    <row r="821" spans="2:65" s="12" customFormat="1" ht="13.5">
      <c r="B821" s="217"/>
      <c r="C821" s="218"/>
      <c r="D821" s="219" t="s">
        <v>177</v>
      </c>
      <c r="E821" s="220" t="s">
        <v>21</v>
      </c>
      <c r="F821" s="221" t="s">
        <v>942</v>
      </c>
      <c r="G821" s="218"/>
      <c r="H821" s="222" t="s">
        <v>21</v>
      </c>
      <c r="I821" s="223"/>
      <c r="J821" s="218"/>
      <c r="K821" s="218"/>
      <c r="L821" s="224"/>
      <c r="M821" s="225"/>
      <c r="N821" s="226"/>
      <c r="O821" s="226"/>
      <c r="P821" s="226"/>
      <c r="Q821" s="226"/>
      <c r="R821" s="226"/>
      <c r="S821" s="226"/>
      <c r="T821" s="227"/>
      <c r="AT821" s="228" t="s">
        <v>177</v>
      </c>
      <c r="AU821" s="228" t="s">
        <v>80</v>
      </c>
      <c r="AV821" s="12" t="s">
        <v>78</v>
      </c>
      <c r="AW821" s="12" t="s">
        <v>35</v>
      </c>
      <c r="AX821" s="12" t="s">
        <v>71</v>
      </c>
      <c r="AY821" s="228" t="s">
        <v>168</v>
      </c>
    </row>
    <row r="822" spans="2:65" s="13" customFormat="1" ht="13.5">
      <c r="B822" s="229"/>
      <c r="C822" s="230"/>
      <c r="D822" s="219" t="s">
        <v>177</v>
      </c>
      <c r="E822" s="231" t="s">
        <v>21</v>
      </c>
      <c r="F822" s="232" t="s">
        <v>842</v>
      </c>
      <c r="G822" s="230"/>
      <c r="H822" s="233">
        <v>70.483000000000004</v>
      </c>
      <c r="I822" s="234"/>
      <c r="J822" s="230"/>
      <c r="K822" s="230"/>
      <c r="L822" s="235"/>
      <c r="M822" s="236"/>
      <c r="N822" s="237"/>
      <c r="O822" s="237"/>
      <c r="P822" s="237"/>
      <c r="Q822" s="237"/>
      <c r="R822" s="237"/>
      <c r="S822" s="237"/>
      <c r="T822" s="238"/>
      <c r="AT822" s="239" t="s">
        <v>177</v>
      </c>
      <c r="AU822" s="239" t="s">
        <v>80</v>
      </c>
      <c r="AV822" s="13" t="s">
        <v>80</v>
      </c>
      <c r="AW822" s="13" t="s">
        <v>35</v>
      </c>
      <c r="AX822" s="13" t="s">
        <v>71</v>
      </c>
      <c r="AY822" s="239" t="s">
        <v>168</v>
      </c>
    </row>
    <row r="823" spans="2:65" s="14" customFormat="1" ht="13.5">
      <c r="B823" s="240"/>
      <c r="C823" s="241"/>
      <c r="D823" s="242" t="s">
        <v>177</v>
      </c>
      <c r="E823" s="243" t="s">
        <v>21</v>
      </c>
      <c r="F823" s="244" t="s">
        <v>184</v>
      </c>
      <c r="G823" s="241"/>
      <c r="H823" s="245">
        <v>1012.023</v>
      </c>
      <c r="I823" s="246"/>
      <c r="J823" s="241"/>
      <c r="K823" s="241"/>
      <c r="L823" s="247"/>
      <c r="M823" s="248"/>
      <c r="N823" s="249"/>
      <c r="O823" s="249"/>
      <c r="P823" s="249"/>
      <c r="Q823" s="249"/>
      <c r="R823" s="249"/>
      <c r="S823" s="249"/>
      <c r="T823" s="250"/>
      <c r="AT823" s="251" t="s">
        <v>177</v>
      </c>
      <c r="AU823" s="251" t="s">
        <v>80</v>
      </c>
      <c r="AV823" s="14" t="s">
        <v>175</v>
      </c>
      <c r="AW823" s="14" t="s">
        <v>35</v>
      </c>
      <c r="AX823" s="14" t="s">
        <v>78</v>
      </c>
      <c r="AY823" s="251" t="s">
        <v>168</v>
      </c>
    </row>
    <row r="824" spans="2:65" s="1" customFormat="1" ht="22.5" customHeight="1">
      <c r="B824" s="42"/>
      <c r="C824" s="205" t="s">
        <v>943</v>
      </c>
      <c r="D824" s="205" t="s">
        <v>170</v>
      </c>
      <c r="E824" s="206" t="s">
        <v>944</v>
      </c>
      <c r="F824" s="207" t="s">
        <v>945</v>
      </c>
      <c r="G824" s="208" t="s">
        <v>208</v>
      </c>
      <c r="H824" s="209">
        <v>63.98</v>
      </c>
      <c r="I824" s="210"/>
      <c r="J824" s="211">
        <f>ROUND(I824*H824,2)</f>
        <v>0</v>
      </c>
      <c r="K824" s="207" t="s">
        <v>174</v>
      </c>
      <c r="L824" s="62"/>
      <c r="M824" s="212" t="s">
        <v>21</v>
      </c>
      <c r="N824" s="213" t="s">
        <v>42</v>
      </c>
      <c r="O824" s="43"/>
      <c r="P824" s="214">
        <f>O824*H824</f>
        <v>0</v>
      </c>
      <c r="Q824" s="214">
        <v>0</v>
      </c>
      <c r="R824" s="214">
        <f>Q824*H824</f>
        <v>0</v>
      </c>
      <c r="S824" s="214">
        <v>1.4</v>
      </c>
      <c r="T824" s="215">
        <f>S824*H824</f>
        <v>89.571999999999989</v>
      </c>
      <c r="AR824" s="25" t="s">
        <v>175</v>
      </c>
      <c r="AT824" s="25" t="s">
        <v>170</v>
      </c>
      <c r="AU824" s="25" t="s">
        <v>80</v>
      </c>
      <c r="AY824" s="25" t="s">
        <v>168</v>
      </c>
      <c r="BE824" s="216">
        <f>IF(N824="základní",J824,0)</f>
        <v>0</v>
      </c>
      <c r="BF824" s="216">
        <f>IF(N824="snížená",J824,0)</f>
        <v>0</v>
      </c>
      <c r="BG824" s="216">
        <f>IF(N824="zákl. přenesená",J824,0)</f>
        <v>0</v>
      </c>
      <c r="BH824" s="216">
        <f>IF(N824="sníž. přenesená",J824,0)</f>
        <v>0</v>
      </c>
      <c r="BI824" s="216">
        <f>IF(N824="nulová",J824,0)</f>
        <v>0</v>
      </c>
      <c r="BJ824" s="25" t="s">
        <v>78</v>
      </c>
      <c r="BK824" s="216">
        <f>ROUND(I824*H824,2)</f>
        <v>0</v>
      </c>
      <c r="BL824" s="25" t="s">
        <v>175</v>
      </c>
      <c r="BM824" s="25" t="s">
        <v>946</v>
      </c>
    </row>
    <row r="825" spans="2:65" s="12" customFormat="1" ht="13.5">
      <c r="B825" s="217"/>
      <c r="C825" s="218"/>
      <c r="D825" s="219" t="s">
        <v>177</v>
      </c>
      <c r="E825" s="220" t="s">
        <v>21</v>
      </c>
      <c r="F825" s="221" t="s">
        <v>836</v>
      </c>
      <c r="G825" s="218"/>
      <c r="H825" s="222" t="s">
        <v>21</v>
      </c>
      <c r="I825" s="223"/>
      <c r="J825" s="218"/>
      <c r="K825" s="218"/>
      <c r="L825" s="224"/>
      <c r="M825" s="225"/>
      <c r="N825" s="226"/>
      <c r="O825" s="226"/>
      <c r="P825" s="226"/>
      <c r="Q825" s="226"/>
      <c r="R825" s="226"/>
      <c r="S825" s="226"/>
      <c r="T825" s="227"/>
      <c r="AT825" s="228" t="s">
        <v>177</v>
      </c>
      <c r="AU825" s="228" t="s">
        <v>80</v>
      </c>
      <c r="AV825" s="12" t="s">
        <v>78</v>
      </c>
      <c r="AW825" s="12" t="s">
        <v>35</v>
      </c>
      <c r="AX825" s="12" t="s">
        <v>71</v>
      </c>
      <c r="AY825" s="228" t="s">
        <v>168</v>
      </c>
    </row>
    <row r="826" spans="2:65" s="13" customFormat="1" ht="13.5">
      <c r="B826" s="229"/>
      <c r="C826" s="230"/>
      <c r="D826" s="219" t="s">
        <v>177</v>
      </c>
      <c r="E826" s="231" t="s">
        <v>21</v>
      </c>
      <c r="F826" s="232" t="s">
        <v>947</v>
      </c>
      <c r="G826" s="230"/>
      <c r="H826" s="233">
        <v>31.274000000000001</v>
      </c>
      <c r="I826" s="234"/>
      <c r="J826" s="230"/>
      <c r="K826" s="230"/>
      <c r="L826" s="235"/>
      <c r="M826" s="236"/>
      <c r="N826" s="237"/>
      <c r="O826" s="237"/>
      <c r="P826" s="237"/>
      <c r="Q826" s="237"/>
      <c r="R826" s="237"/>
      <c r="S826" s="237"/>
      <c r="T826" s="238"/>
      <c r="AT826" s="239" t="s">
        <v>177</v>
      </c>
      <c r="AU826" s="239" t="s">
        <v>80</v>
      </c>
      <c r="AV826" s="13" t="s">
        <v>80</v>
      </c>
      <c r="AW826" s="13" t="s">
        <v>35</v>
      </c>
      <c r="AX826" s="13" t="s">
        <v>71</v>
      </c>
      <c r="AY826" s="239" t="s">
        <v>168</v>
      </c>
    </row>
    <row r="827" spans="2:65" s="13" customFormat="1" ht="13.5">
      <c r="B827" s="229"/>
      <c r="C827" s="230"/>
      <c r="D827" s="219" t="s">
        <v>177</v>
      </c>
      <c r="E827" s="231" t="s">
        <v>21</v>
      </c>
      <c r="F827" s="232" t="s">
        <v>948</v>
      </c>
      <c r="G827" s="230"/>
      <c r="H827" s="233">
        <v>13.657</v>
      </c>
      <c r="I827" s="234"/>
      <c r="J827" s="230"/>
      <c r="K827" s="230"/>
      <c r="L827" s="235"/>
      <c r="M827" s="236"/>
      <c r="N827" s="237"/>
      <c r="O827" s="237"/>
      <c r="P827" s="237"/>
      <c r="Q827" s="237"/>
      <c r="R827" s="237"/>
      <c r="S827" s="237"/>
      <c r="T827" s="238"/>
      <c r="AT827" s="239" t="s">
        <v>177</v>
      </c>
      <c r="AU827" s="239" t="s">
        <v>80</v>
      </c>
      <c r="AV827" s="13" t="s">
        <v>80</v>
      </c>
      <c r="AW827" s="13" t="s">
        <v>35</v>
      </c>
      <c r="AX827" s="13" t="s">
        <v>71</v>
      </c>
      <c r="AY827" s="239" t="s">
        <v>168</v>
      </c>
    </row>
    <row r="828" spans="2:65" s="12" customFormat="1" ht="13.5">
      <c r="B828" s="217"/>
      <c r="C828" s="218"/>
      <c r="D828" s="219" t="s">
        <v>177</v>
      </c>
      <c r="E828" s="220" t="s">
        <v>21</v>
      </c>
      <c r="F828" s="221" t="s">
        <v>839</v>
      </c>
      <c r="G828" s="218"/>
      <c r="H828" s="222" t="s">
        <v>21</v>
      </c>
      <c r="I828" s="223"/>
      <c r="J828" s="218"/>
      <c r="K828" s="218"/>
      <c r="L828" s="224"/>
      <c r="M828" s="225"/>
      <c r="N828" s="226"/>
      <c r="O828" s="226"/>
      <c r="P828" s="226"/>
      <c r="Q828" s="226"/>
      <c r="R828" s="226"/>
      <c r="S828" s="226"/>
      <c r="T828" s="227"/>
      <c r="AT828" s="228" t="s">
        <v>177</v>
      </c>
      <c r="AU828" s="228" t="s">
        <v>80</v>
      </c>
      <c r="AV828" s="12" t="s">
        <v>78</v>
      </c>
      <c r="AW828" s="12" t="s">
        <v>35</v>
      </c>
      <c r="AX828" s="12" t="s">
        <v>71</v>
      </c>
      <c r="AY828" s="228" t="s">
        <v>168</v>
      </c>
    </row>
    <row r="829" spans="2:65" s="13" customFormat="1" ht="13.5">
      <c r="B829" s="229"/>
      <c r="C829" s="230"/>
      <c r="D829" s="219" t="s">
        <v>177</v>
      </c>
      <c r="E829" s="231" t="s">
        <v>21</v>
      </c>
      <c r="F829" s="232" t="s">
        <v>949</v>
      </c>
      <c r="G829" s="230"/>
      <c r="H829" s="233">
        <v>14.468</v>
      </c>
      <c r="I829" s="234"/>
      <c r="J829" s="230"/>
      <c r="K829" s="230"/>
      <c r="L829" s="235"/>
      <c r="M829" s="236"/>
      <c r="N829" s="237"/>
      <c r="O829" s="237"/>
      <c r="P829" s="237"/>
      <c r="Q829" s="237"/>
      <c r="R829" s="237"/>
      <c r="S829" s="237"/>
      <c r="T829" s="238"/>
      <c r="AT829" s="239" t="s">
        <v>177</v>
      </c>
      <c r="AU829" s="239" t="s">
        <v>80</v>
      </c>
      <c r="AV829" s="13" t="s">
        <v>80</v>
      </c>
      <c r="AW829" s="13" t="s">
        <v>35</v>
      </c>
      <c r="AX829" s="13" t="s">
        <v>71</v>
      </c>
      <c r="AY829" s="239" t="s">
        <v>168</v>
      </c>
    </row>
    <row r="830" spans="2:65" s="12" customFormat="1" ht="13.5">
      <c r="B830" s="217"/>
      <c r="C830" s="218"/>
      <c r="D830" s="219" t="s">
        <v>177</v>
      </c>
      <c r="E830" s="220" t="s">
        <v>21</v>
      </c>
      <c r="F830" s="221" t="s">
        <v>942</v>
      </c>
      <c r="G830" s="218"/>
      <c r="H830" s="222" t="s">
        <v>21</v>
      </c>
      <c r="I830" s="223"/>
      <c r="J830" s="218"/>
      <c r="K830" s="218"/>
      <c r="L830" s="224"/>
      <c r="M830" s="225"/>
      <c r="N830" s="226"/>
      <c r="O830" s="226"/>
      <c r="P830" s="226"/>
      <c r="Q830" s="226"/>
      <c r="R830" s="226"/>
      <c r="S830" s="226"/>
      <c r="T830" s="227"/>
      <c r="AT830" s="228" t="s">
        <v>177</v>
      </c>
      <c r="AU830" s="228" t="s">
        <v>80</v>
      </c>
      <c r="AV830" s="12" t="s">
        <v>78</v>
      </c>
      <c r="AW830" s="12" t="s">
        <v>35</v>
      </c>
      <c r="AX830" s="12" t="s">
        <v>71</v>
      </c>
      <c r="AY830" s="228" t="s">
        <v>168</v>
      </c>
    </row>
    <row r="831" spans="2:65" s="13" customFormat="1" ht="13.5">
      <c r="B831" s="229"/>
      <c r="C831" s="230"/>
      <c r="D831" s="219" t="s">
        <v>177</v>
      </c>
      <c r="E831" s="231" t="s">
        <v>21</v>
      </c>
      <c r="F831" s="232" t="s">
        <v>950</v>
      </c>
      <c r="G831" s="230"/>
      <c r="H831" s="233">
        <v>4.5810000000000004</v>
      </c>
      <c r="I831" s="234"/>
      <c r="J831" s="230"/>
      <c r="K831" s="230"/>
      <c r="L831" s="235"/>
      <c r="M831" s="236"/>
      <c r="N831" s="237"/>
      <c r="O831" s="237"/>
      <c r="P831" s="237"/>
      <c r="Q831" s="237"/>
      <c r="R831" s="237"/>
      <c r="S831" s="237"/>
      <c r="T831" s="238"/>
      <c r="AT831" s="239" t="s">
        <v>177</v>
      </c>
      <c r="AU831" s="239" t="s">
        <v>80</v>
      </c>
      <c r="AV831" s="13" t="s">
        <v>80</v>
      </c>
      <c r="AW831" s="13" t="s">
        <v>35</v>
      </c>
      <c r="AX831" s="13" t="s">
        <v>71</v>
      </c>
      <c r="AY831" s="239" t="s">
        <v>168</v>
      </c>
    </row>
    <row r="832" spans="2:65" s="14" customFormat="1" ht="13.5">
      <c r="B832" s="240"/>
      <c r="C832" s="241"/>
      <c r="D832" s="242" t="s">
        <v>177</v>
      </c>
      <c r="E832" s="243" t="s">
        <v>21</v>
      </c>
      <c r="F832" s="244" t="s">
        <v>184</v>
      </c>
      <c r="G832" s="241"/>
      <c r="H832" s="245">
        <v>63.98</v>
      </c>
      <c r="I832" s="246"/>
      <c r="J832" s="241"/>
      <c r="K832" s="241"/>
      <c r="L832" s="247"/>
      <c r="M832" s="248"/>
      <c r="N832" s="249"/>
      <c r="O832" s="249"/>
      <c r="P832" s="249"/>
      <c r="Q832" s="249"/>
      <c r="R832" s="249"/>
      <c r="S832" s="249"/>
      <c r="T832" s="250"/>
      <c r="AT832" s="251" t="s">
        <v>177</v>
      </c>
      <c r="AU832" s="251" t="s">
        <v>80</v>
      </c>
      <c r="AV832" s="14" t="s">
        <v>175</v>
      </c>
      <c r="AW832" s="14" t="s">
        <v>35</v>
      </c>
      <c r="AX832" s="14" t="s">
        <v>78</v>
      </c>
      <c r="AY832" s="251" t="s">
        <v>168</v>
      </c>
    </row>
    <row r="833" spans="2:65" s="1" customFormat="1" ht="22.5" customHeight="1">
      <c r="B833" s="42"/>
      <c r="C833" s="205" t="s">
        <v>951</v>
      </c>
      <c r="D833" s="205" t="s">
        <v>170</v>
      </c>
      <c r="E833" s="206" t="s">
        <v>952</v>
      </c>
      <c r="F833" s="207" t="s">
        <v>953</v>
      </c>
      <c r="G833" s="208" t="s">
        <v>173</v>
      </c>
      <c r="H833" s="209">
        <v>14.85</v>
      </c>
      <c r="I833" s="210"/>
      <c r="J833" s="211">
        <f>ROUND(I833*H833,2)</f>
        <v>0</v>
      </c>
      <c r="K833" s="207" t="s">
        <v>174</v>
      </c>
      <c r="L833" s="62"/>
      <c r="M833" s="212" t="s">
        <v>21</v>
      </c>
      <c r="N833" s="213" t="s">
        <v>42</v>
      </c>
      <c r="O833" s="43"/>
      <c r="P833" s="214">
        <f>O833*H833</f>
        <v>0</v>
      </c>
      <c r="Q833" s="214">
        <v>0</v>
      </c>
      <c r="R833" s="214">
        <f>Q833*H833</f>
        <v>0</v>
      </c>
      <c r="S833" s="214">
        <v>4.8000000000000001E-2</v>
      </c>
      <c r="T833" s="215">
        <f>S833*H833</f>
        <v>0.71279999999999999</v>
      </c>
      <c r="AR833" s="25" t="s">
        <v>175</v>
      </c>
      <c r="AT833" s="25" t="s">
        <v>170</v>
      </c>
      <c r="AU833" s="25" t="s">
        <v>80</v>
      </c>
      <c r="AY833" s="25" t="s">
        <v>168</v>
      </c>
      <c r="BE833" s="216">
        <f>IF(N833="základní",J833,0)</f>
        <v>0</v>
      </c>
      <c r="BF833" s="216">
        <f>IF(N833="snížená",J833,0)</f>
        <v>0</v>
      </c>
      <c r="BG833" s="216">
        <f>IF(N833="zákl. přenesená",J833,0)</f>
        <v>0</v>
      </c>
      <c r="BH833" s="216">
        <f>IF(N833="sníž. přenesená",J833,0)</f>
        <v>0</v>
      </c>
      <c r="BI833" s="216">
        <f>IF(N833="nulová",J833,0)</f>
        <v>0</v>
      </c>
      <c r="BJ833" s="25" t="s">
        <v>78</v>
      </c>
      <c r="BK833" s="216">
        <f>ROUND(I833*H833,2)</f>
        <v>0</v>
      </c>
      <c r="BL833" s="25" t="s">
        <v>175</v>
      </c>
      <c r="BM833" s="25" t="s">
        <v>954</v>
      </c>
    </row>
    <row r="834" spans="2:65" s="13" customFormat="1" ht="13.5">
      <c r="B834" s="229"/>
      <c r="C834" s="230"/>
      <c r="D834" s="242" t="s">
        <v>177</v>
      </c>
      <c r="E834" s="252" t="s">
        <v>21</v>
      </c>
      <c r="F834" s="253" t="s">
        <v>806</v>
      </c>
      <c r="G834" s="230"/>
      <c r="H834" s="254">
        <v>14.85</v>
      </c>
      <c r="I834" s="234"/>
      <c r="J834" s="230"/>
      <c r="K834" s="230"/>
      <c r="L834" s="235"/>
      <c r="M834" s="236"/>
      <c r="N834" s="237"/>
      <c r="O834" s="237"/>
      <c r="P834" s="237"/>
      <c r="Q834" s="237"/>
      <c r="R834" s="237"/>
      <c r="S834" s="237"/>
      <c r="T834" s="238"/>
      <c r="AT834" s="239" t="s">
        <v>177</v>
      </c>
      <c r="AU834" s="239" t="s">
        <v>80</v>
      </c>
      <c r="AV834" s="13" t="s">
        <v>80</v>
      </c>
      <c r="AW834" s="13" t="s">
        <v>35</v>
      </c>
      <c r="AX834" s="13" t="s">
        <v>78</v>
      </c>
      <c r="AY834" s="239" t="s">
        <v>168</v>
      </c>
    </row>
    <row r="835" spans="2:65" s="1" customFormat="1" ht="22.5" customHeight="1">
      <c r="B835" s="42"/>
      <c r="C835" s="205" t="s">
        <v>955</v>
      </c>
      <c r="D835" s="205" t="s">
        <v>170</v>
      </c>
      <c r="E835" s="206" t="s">
        <v>956</v>
      </c>
      <c r="F835" s="207" t="s">
        <v>957</v>
      </c>
      <c r="G835" s="208" t="s">
        <v>173</v>
      </c>
      <c r="H835" s="209">
        <v>119.52</v>
      </c>
      <c r="I835" s="210"/>
      <c r="J835" s="211">
        <f>ROUND(I835*H835,2)</f>
        <v>0</v>
      </c>
      <c r="K835" s="207" t="s">
        <v>174</v>
      </c>
      <c r="L835" s="62"/>
      <c r="M835" s="212" t="s">
        <v>21</v>
      </c>
      <c r="N835" s="213" t="s">
        <v>42</v>
      </c>
      <c r="O835" s="43"/>
      <c r="P835" s="214">
        <f>O835*H835</f>
        <v>0</v>
      </c>
      <c r="Q835" s="214">
        <v>0</v>
      </c>
      <c r="R835" s="214">
        <f>Q835*H835</f>
        <v>0</v>
      </c>
      <c r="S835" s="214">
        <v>3.7999999999999999E-2</v>
      </c>
      <c r="T835" s="215">
        <f>S835*H835</f>
        <v>4.54176</v>
      </c>
      <c r="AR835" s="25" t="s">
        <v>175</v>
      </c>
      <c r="AT835" s="25" t="s">
        <v>170</v>
      </c>
      <c r="AU835" s="25" t="s">
        <v>80</v>
      </c>
      <c r="AY835" s="25" t="s">
        <v>168</v>
      </c>
      <c r="BE835" s="216">
        <f>IF(N835="základní",J835,0)</f>
        <v>0</v>
      </c>
      <c r="BF835" s="216">
        <f>IF(N835="snížená",J835,0)</f>
        <v>0</v>
      </c>
      <c r="BG835" s="216">
        <f>IF(N835="zákl. přenesená",J835,0)</f>
        <v>0</v>
      </c>
      <c r="BH835" s="216">
        <f>IF(N835="sníž. přenesená",J835,0)</f>
        <v>0</v>
      </c>
      <c r="BI835" s="216">
        <f>IF(N835="nulová",J835,0)</f>
        <v>0</v>
      </c>
      <c r="BJ835" s="25" t="s">
        <v>78</v>
      </c>
      <c r="BK835" s="216">
        <f>ROUND(I835*H835,2)</f>
        <v>0</v>
      </c>
      <c r="BL835" s="25" t="s">
        <v>175</v>
      </c>
      <c r="BM835" s="25" t="s">
        <v>958</v>
      </c>
    </row>
    <row r="836" spans="2:65" s="13" customFormat="1" ht="13.5">
      <c r="B836" s="229"/>
      <c r="C836" s="230"/>
      <c r="D836" s="219" t="s">
        <v>177</v>
      </c>
      <c r="E836" s="231" t="s">
        <v>21</v>
      </c>
      <c r="F836" s="232" t="s">
        <v>959</v>
      </c>
      <c r="G836" s="230"/>
      <c r="H836" s="233">
        <v>38.880000000000003</v>
      </c>
      <c r="I836" s="234"/>
      <c r="J836" s="230"/>
      <c r="K836" s="230"/>
      <c r="L836" s="235"/>
      <c r="M836" s="236"/>
      <c r="N836" s="237"/>
      <c r="O836" s="237"/>
      <c r="P836" s="237"/>
      <c r="Q836" s="237"/>
      <c r="R836" s="237"/>
      <c r="S836" s="237"/>
      <c r="T836" s="238"/>
      <c r="AT836" s="239" t="s">
        <v>177</v>
      </c>
      <c r="AU836" s="239" t="s">
        <v>80</v>
      </c>
      <c r="AV836" s="13" t="s">
        <v>80</v>
      </c>
      <c r="AW836" s="13" t="s">
        <v>35</v>
      </c>
      <c r="AX836" s="13" t="s">
        <v>71</v>
      </c>
      <c r="AY836" s="239" t="s">
        <v>168</v>
      </c>
    </row>
    <row r="837" spans="2:65" s="13" customFormat="1" ht="13.5">
      <c r="B837" s="229"/>
      <c r="C837" s="230"/>
      <c r="D837" s="219" t="s">
        <v>177</v>
      </c>
      <c r="E837" s="231" t="s">
        <v>21</v>
      </c>
      <c r="F837" s="232" t="s">
        <v>960</v>
      </c>
      <c r="G837" s="230"/>
      <c r="H837" s="233">
        <v>80.64</v>
      </c>
      <c r="I837" s="234"/>
      <c r="J837" s="230"/>
      <c r="K837" s="230"/>
      <c r="L837" s="235"/>
      <c r="M837" s="236"/>
      <c r="N837" s="237"/>
      <c r="O837" s="237"/>
      <c r="P837" s="237"/>
      <c r="Q837" s="237"/>
      <c r="R837" s="237"/>
      <c r="S837" s="237"/>
      <c r="T837" s="238"/>
      <c r="AT837" s="239" t="s">
        <v>177</v>
      </c>
      <c r="AU837" s="239" t="s">
        <v>80</v>
      </c>
      <c r="AV837" s="13" t="s">
        <v>80</v>
      </c>
      <c r="AW837" s="13" t="s">
        <v>35</v>
      </c>
      <c r="AX837" s="13" t="s">
        <v>71</v>
      </c>
      <c r="AY837" s="239" t="s">
        <v>168</v>
      </c>
    </row>
    <row r="838" spans="2:65" s="14" customFormat="1" ht="13.5">
      <c r="B838" s="240"/>
      <c r="C838" s="241"/>
      <c r="D838" s="242" t="s">
        <v>177</v>
      </c>
      <c r="E838" s="243" t="s">
        <v>21</v>
      </c>
      <c r="F838" s="244" t="s">
        <v>184</v>
      </c>
      <c r="G838" s="241"/>
      <c r="H838" s="245">
        <v>119.52</v>
      </c>
      <c r="I838" s="246"/>
      <c r="J838" s="241"/>
      <c r="K838" s="241"/>
      <c r="L838" s="247"/>
      <c r="M838" s="248"/>
      <c r="N838" s="249"/>
      <c r="O838" s="249"/>
      <c r="P838" s="249"/>
      <c r="Q838" s="249"/>
      <c r="R838" s="249"/>
      <c r="S838" s="249"/>
      <c r="T838" s="250"/>
      <c r="AT838" s="251" t="s">
        <v>177</v>
      </c>
      <c r="AU838" s="251" t="s">
        <v>80</v>
      </c>
      <c r="AV838" s="14" t="s">
        <v>175</v>
      </c>
      <c r="AW838" s="14" t="s">
        <v>35</v>
      </c>
      <c r="AX838" s="14" t="s">
        <v>78</v>
      </c>
      <c r="AY838" s="251" t="s">
        <v>168</v>
      </c>
    </row>
    <row r="839" spans="2:65" s="1" customFormat="1" ht="22.5" customHeight="1">
      <c r="B839" s="42"/>
      <c r="C839" s="205" t="s">
        <v>961</v>
      </c>
      <c r="D839" s="205" t="s">
        <v>170</v>
      </c>
      <c r="E839" s="206" t="s">
        <v>962</v>
      </c>
      <c r="F839" s="207" t="s">
        <v>963</v>
      </c>
      <c r="G839" s="208" t="s">
        <v>173</v>
      </c>
      <c r="H839" s="209">
        <v>408.09</v>
      </c>
      <c r="I839" s="210"/>
      <c r="J839" s="211">
        <f>ROUND(I839*H839,2)</f>
        <v>0</v>
      </c>
      <c r="K839" s="207" t="s">
        <v>174</v>
      </c>
      <c r="L839" s="62"/>
      <c r="M839" s="212" t="s">
        <v>21</v>
      </c>
      <c r="N839" s="213" t="s">
        <v>42</v>
      </c>
      <c r="O839" s="43"/>
      <c r="P839" s="214">
        <f>O839*H839</f>
        <v>0</v>
      </c>
      <c r="Q839" s="214">
        <v>0</v>
      </c>
      <c r="R839" s="214">
        <f>Q839*H839</f>
        <v>0</v>
      </c>
      <c r="S839" s="214">
        <v>3.4000000000000002E-2</v>
      </c>
      <c r="T839" s="215">
        <f>S839*H839</f>
        <v>13.87506</v>
      </c>
      <c r="AR839" s="25" t="s">
        <v>175</v>
      </c>
      <c r="AT839" s="25" t="s">
        <v>170</v>
      </c>
      <c r="AU839" s="25" t="s">
        <v>80</v>
      </c>
      <c r="AY839" s="25" t="s">
        <v>168</v>
      </c>
      <c r="BE839" s="216">
        <f>IF(N839="základní",J839,0)</f>
        <v>0</v>
      </c>
      <c r="BF839" s="216">
        <f>IF(N839="snížená",J839,0)</f>
        <v>0</v>
      </c>
      <c r="BG839" s="216">
        <f>IF(N839="zákl. přenesená",J839,0)</f>
        <v>0</v>
      </c>
      <c r="BH839" s="216">
        <f>IF(N839="sníž. přenesená",J839,0)</f>
        <v>0</v>
      </c>
      <c r="BI839" s="216">
        <f>IF(N839="nulová",J839,0)</f>
        <v>0</v>
      </c>
      <c r="BJ839" s="25" t="s">
        <v>78</v>
      </c>
      <c r="BK839" s="216">
        <f>ROUND(I839*H839,2)</f>
        <v>0</v>
      </c>
      <c r="BL839" s="25" t="s">
        <v>175</v>
      </c>
      <c r="BM839" s="25" t="s">
        <v>964</v>
      </c>
    </row>
    <row r="840" spans="2:65" s="13" customFormat="1" ht="13.5">
      <c r="B840" s="229"/>
      <c r="C840" s="230"/>
      <c r="D840" s="219" t="s">
        <v>177</v>
      </c>
      <c r="E840" s="231" t="s">
        <v>21</v>
      </c>
      <c r="F840" s="232" t="s">
        <v>965</v>
      </c>
      <c r="G840" s="230"/>
      <c r="H840" s="233">
        <v>299.04000000000002</v>
      </c>
      <c r="I840" s="234"/>
      <c r="J840" s="230"/>
      <c r="K840" s="230"/>
      <c r="L840" s="235"/>
      <c r="M840" s="236"/>
      <c r="N840" s="237"/>
      <c r="O840" s="237"/>
      <c r="P840" s="237"/>
      <c r="Q840" s="237"/>
      <c r="R840" s="237"/>
      <c r="S840" s="237"/>
      <c r="T840" s="238"/>
      <c r="AT840" s="239" t="s">
        <v>177</v>
      </c>
      <c r="AU840" s="239" t="s">
        <v>80</v>
      </c>
      <c r="AV840" s="13" t="s">
        <v>80</v>
      </c>
      <c r="AW840" s="13" t="s">
        <v>35</v>
      </c>
      <c r="AX840" s="13" t="s">
        <v>71</v>
      </c>
      <c r="AY840" s="239" t="s">
        <v>168</v>
      </c>
    </row>
    <row r="841" spans="2:65" s="13" customFormat="1" ht="13.5">
      <c r="B841" s="229"/>
      <c r="C841" s="230"/>
      <c r="D841" s="219" t="s">
        <v>177</v>
      </c>
      <c r="E841" s="231" t="s">
        <v>21</v>
      </c>
      <c r="F841" s="232" t="s">
        <v>966</v>
      </c>
      <c r="G841" s="230"/>
      <c r="H841" s="233">
        <v>13.05</v>
      </c>
      <c r="I841" s="234"/>
      <c r="J841" s="230"/>
      <c r="K841" s="230"/>
      <c r="L841" s="235"/>
      <c r="M841" s="236"/>
      <c r="N841" s="237"/>
      <c r="O841" s="237"/>
      <c r="P841" s="237"/>
      <c r="Q841" s="237"/>
      <c r="R841" s="237"/>
      <c r="S841" s="237"/>
      <c r="T841" s="238"/>
      <c r="AT841" s="239" t="s">
        <v>177</v>
      </c>
      <c r="AU841" s="239" t="s">
        <v>80</v>
      </c>
      <c r="AV841" s="13" t="s">
        <v>80</v>
      </c>
      <c r="AW841" s="13" t="s">
        <v>35</v>
      </c>
      <c r="AX841" s="13" t="s">
        <v>71</v>
      </c>
      <c r="AY841" s="239" t="s">
        <v>168</v>
      </c>
    </row>
    <row r="842" spans="2:65" s="13" customFormat="1" ht="13.5">
      <c r="B842" s="229"/>
      <c r="C842" s="230"/>
      <c r="D842" s="219" t="s">
        <v>177</v>
      </c>
      <c r="E842" s="231" t="s">
        <v>21</v>
      </c>
      <c r="F842" s="232" t="s">
        <v>967</v>
      </c>
      <c r="G842" s="230"/>
      <c r="H842" s="233">
        <v>96</v>
      </c>
      <c r="I842" s="234"/>
      <c r="J842" s="230"/>
      <c r="K842" s="230"/>
      <c r="L842" s="235"/>
      <c r="M842" s="236"/>
      <c r="N842" s="237"/>
      <c r="O842" s="237"/>
      <c r="P842" s="237"/>
      <c r="Q842" s="237"/>
      <c r="R842" s="237"/>
      <c r="S842" s="237"/>
      <c r="T842" s="238"/>
      <c r="AT842" s="239" t="s">
        <v>177</v>
      </c>
      <c r="AU842" s="239" t="s">
        <v>80</v>
      </c>
      <c r="AV842" s="13" t="s">
        <v>80</v>
      </c>
      <c r="AW842" s="13" t="s">
        <v>35</v>
      </c>
      <c r="AX842" s="13" t="s">
        <v>71</v>
      </c>
      <c r="AY842" s="239" t="s">
        <v>168</v>
      </c>
    </row>
    <row r="843" spans="2:65" s="14" customFormat="1" ht="13.5">
      <c r="B843" s="240"/>
      <c r="C843" s="241"/>
      <c r="D843" s="242" t="s">
        <v>177</v>
      </c>
      <c r="E843" s="243" t="s">
        <v>21</v>
      </c>
      <c r="F843" s="244" t="s">
        <v>184</v>
      </c>
      <c r="G843" s="241"/>
      <c r="H843" s="245">
        <v>408.09</v>
      </c>
      <c r="I843" s="246"/>
      <c r="J843" s="241"/>
      <c r="K843" s="241"/>
      <c r="L843" s="247"/>
      <c r="M843" s="248"/>
      <c r="N843" s="249"/>
      <c r="O843" s="249"/>
      <c r="P843" s="249"/>
      <c r="Q843" s="249"/>
      <c r="R843" s="249"/>
      <c r="S843" s="249"/>
      <c r="T843" s="250"/>
      <c r="AT843" s="251" t="s">
        <v>177</v>
      </c>
      <c r="AU843" s="251" t="s">
        <v>80</v>
      </c>
      <c r="AV843" s="14" t="s">
        <v>175</v>
      </c>
      <c r="AW843" s="14" t="s">
        <v>35</v>
      </c>
      <c r="AX843" s="14" t="s">
        <v>78</v>
      </c>
      <c r="AY843" s="251" t="s">
        <v>168</v>
      </c>
    </row>
    <row r="844" spans="2:65" s="1" customFormat="1" ht="22.5" customHeight="1">
      <c r="B844" s="42"/>
      <c r="C844" s="205" t="s">
        <v>968</v>
      </c>
      <c r="D844" s="205" t="s">
        <v>170</v>
      </c>
      <c r="E844" s="206" t="s">
        <v>969</v>
      </c>
      <c r="F844" s="207" t="s">
        <v>970</v>
      </c>
      <c r="G844" s="208" t="s">
        <v>173</v>
      </c>
      <c r="H844" s="209">
        <v>148.82300000000001</v>
      </c>
      <c r="I844" s="210"/>
      <c r="J844" s="211">
        <f>ROUND(I844*H844,2)</f>
        <v>0</v>
      </c>
      <c r="K844" s="207" t="s">
        <v>174</v>
      </c>
      <c r="L844" s="62"/>
      <c r="M844" s="212" t="s">
        <v>21</v>
      </c>
      <c r="N844" s="213" t="s">
        <v>42</v>
      </c>
      <c r="O844" s="43"/>
      <c r="P844" s="214">
        <f>O844*H844</f>
        <v>0</v>
      </c>
      <c r="Q844" s="214">
        <v>0</v>
      </c>
      <c r="R844" s="214">
        <f>Q844*H844</f>
        <v>0</v>
      </c>
      <c r="S844" s="214">
        <v>3.2000000000000001E-2</v>
      </c>
      <c r="T844" s="215">
        <f>S844*H844</f>
        <v>4.7623360000000003</v>
      </c>
      <c r="AR844" s="25" t="s">
        <v>175</v>
      </c>
      <c r="AT844" s="25" t="s">
        <v>170</v>
      </c>
      <c r="AU844" s="25" t="s">
        <v>80</v>
      </c>
      <c r="AY844" s="25" t="s">
        <v>168</v>
      </c>
      <c r="BE844" s="216">
        <f>IF(N844="základní",J844,0)</f>
        <v>0</v>
      </c>
      <c r="BF844" s="216">
        <f>IF(N844="snížená",J844,0)</f>
        <v>0</v>
      </c>
      <c r="BG844" s="216">
        <f>IF(N844="zákl. přenesená",J844,0)</f>
        <v>0</v>
      </c>
      <c r="BH844" s="216">
        <f>IF(N844="sníž. přenesená",J844,0)</f>
        <v>0</v>
      </c>
      <c r="BI844" s="216">
        <f>IF(N844="nulová",J844,0)</f>
        <v>0</v>
      </c>
      <c r="BJ844" s="25" t="s">
        <v>78</v>
      </c>
      <c r="BK844" s="216">
        <f>ROUND(I844*H844,2)</f>
        <v>0</v>
      </c>
      <c r="BL844" s="25" t="s">
        <v>175</v>
      </c>
      <c r="BM844" s="25" t="s">
        <v>971</v>
      </c>
    </row>
    <row r="845" spans="2:65" s="13" customFormat="1" ht="13.5">
      <c r="B845" s="229"/>
      <c r="C845" s="230"/>
      <c r="D845" s="219" t="s">
        <v>177</v>
      </c>
      <c r="E845" s="231" t="s">
        <v>21</v>
      </c>
      <c r="F845" s="232" t="s">
        <v>816</v>
      </c>
      <c r="G845" s="230"/>
      <c r="H845" s="233">
        <v>19.2</v>
      </c>
      <c r="I845" s="234"/>
      <c r="J845" s="230"/>
      <c r="K845" s="230"/>
      <c r="L845" s="235"/>
      <c r="M845" s="236"/>
      <c r="N845" s="237"/>
      <c r="O845" s="237"/>
      <c r="P845" s="237"/>
      <c r="Q845" s="237"/>
      <c r="R845" s="237"/>
      <c r="S845" s="237"/>
      <c r="T845" s="238"/>
      <c r="AT845" s="239" t="s">
        <v>177</v>
      </c>
      <c r="AU845" s="239" t="s">
        <v>80</v>
      </c>
      <c r="AV845" s="13" t="s">
        <v>80</v>
      </c>
      <c r="AW845" s="13" t="s">
        <v>35</v>
      </c>
      <c r="AX845" s="13" t="s">
        <v>71</v>
      </c>
      <c r="AY845" s="239" t="s">
        <v>168</v>
      </c>
    </row>
    <row r="846" spans="2:65" s="13" customFormat="1" ht="13.5">
      <c r="B846" s="229"/>
      <c r="C846" s="230"/>
      <c r="D846" s="219" t="s">
        <v>177</v>
      </c>
      <c r="E846" s="231" t="s">
        <v>21</v>
      </c>
      <c r="F846" s="232" t="s">
        <v>818</v>
      </c>
      <c r="G846" s="230"/>
      <c r="H846" s="233">
        <v>52.448</v>
      </c>
      <c r="I846" s="234"/>
      <c r="J846" s="230"/>
      <c r="K846" s="230"/>
      <c r="L846" s="235"/>
      <c r="M846" s="236"/>
      <c r="N846" s="237"/>
      <c r="O846" s="237"/>
      <c r="P846" s="237"/>
      <c r="Q846" s="237"/>
      <c r="R846" s="237"/>
      <c r="S846" s="237"/>
      <c r="T846" s="238"/>
      <c r="AT846" s="239" t="s">
        <v>177</v>
      </c>
      <c r="AU846" s="239" t="s">
        <v>80</v>
      </c>
      <c r="AV846" s="13" t="s">
        <v>80</v>
      </c>
      <c r="AW846" s="13" t="s">
        <v>35</v>
      </c>
      <c r="AX846" s="13" t="s">
        <v>71</v>
      </c>
      <c r="AY846" s="239" t="s">
        <v>168</v>
      </c>
    </row>
    <row r="847" spans="2:65" s="13" customFormat="1" ht="13.5">
      <c r="B847" s="229"/>
      <c r="C847" s="230"/>
      <c r="D847" s="219" t="s">
        <v>177</v>
      </c>
      <c r="E847" s="231" t="s">
        <v>21</v>
      </c>
      <c r="F847" s="232" t="s">
        <v>819</v>
      </c>
      <c r="G847" s="230"/>
      <c r="H847" s="233">
        <v>77.174999999999997</v>
      </c>
      <c r="I847" s="234"/>
      <c r="J847" s="230"/>
      <c r="K847" s="230"/>
      <c r="L847" s="235"/>
      <c r="M847" s="236"/>
      <c r="N847" s="237"/>
      <c r="O847" s="237"/>
      <c r="P847" s="237"/>
      <c r="Q847" s="237"/>
      <c r="R847" s="237"/>
      <c r="S847" s="237"/>
      <c r="T847" s="238"/>
      <c r="AT847" s="239" t="s">
        <v>177</v>
      </c>
      <c r="AU847" s="239" t="s">
        <v>80</v>
      </c>
      <c r="AV847" s="13" t="s">
        <v>80</v>
      </c>
      <c r="AW847" s="13" t="s">
        <v>35</v>
      </c>
      <c r="AX847" s="13" t="s">
        <v>71</v>
      </c>
      <c r="AY847" s="239" t="s">
        <v>168</v>
      </c>
    </row>
    <row r="848" spans="2:65" s="14" customFormat="1" ht="13.5">
      <c r="B848" s="240"/>
      <c r="C848" s="241"/>
      <c r="D848" s="242" t="s">
        <v>177</v>
      </c>
      <c r="E848" s="243" t="s">
        <v>21</v>
      </c>
      <c r="F848" s="244" t="s">
        <v>184</v>
      </c>
      <c r="G848" s="241"/>
      <c r="H848" s="245">
        <v>148.82300000000001</v>
      </c>
      <c r="I848" s="246"/>
      <c r="J848" s="241"/>
      <c r="K848" s="241"/>
      <c r="L848" s="247"/>
      <c r="M848" s="248"/>
      <c r="N848" s="249"/>
      <c r="O848" s="249"/>
      <c r="P848" s="249"/>
      <c r="Q848" s="249"/>
      <c r="R848" s="249"/>
      <c r="S848" s="249"/>
      <c r="T848" s="250"/>
      <c r="AT848" s="251" t="s">
        <v>177</v>
      </c>
      <c r="AU848" s="251" t="s">
        <v>80</v>
      </c>
      <c r="AV848" s="14" t="s">
        <v>175</v>
      </c>
      <c r="AW848" s="14" t="s">
        <v>35</v>
      </c>
      <c r="AX848" s="14" t="s">
        <v>78</v>
      </c>
      <c r="AY848" s="251" t="s">
        <v>168</v>
      </c>
    </row>
    <row r="849" spans="2:65" s="1" customFormat="1" ht="22.5" customHeight="1">
      <c r="B849" s="42"/>
      <c r="C849" s="205" t="s">
        <v>972</v>
      </c>
      <c r="D849" s="205" t="s">
        <v>170</v>
      </c>
      <c r="E849" s="206" t="s">
        <v>973</v>
      </c>
      <c r="F849" s="207" t="s">
        <v>974</v>
      </c>
      <c r="G849" s="208" t="s">
        <v>173</v>
      </c>
      <c r="H849" s="209">
        <v>12.96</v>
      </c>
      <c r="I849" s="210"/>
      <c r="J849" s="211">
        <f>ROUND(I849*H849,2)</f>
        <v>0</v>
      </c>
      <c r="K849" s="207" t="s">
        <v>174</v>
      </c>
      <c r="L849" s="62"/>
      <c r="M849" s="212" t="s">
        <v>21</v>
      </c>
      <c r="N849" s="213" t="s">
        <v>42</v>
      </c>
      <c r="O849" s="43"/>
      <c r="P849" s="214">
        <f>O849*H849</f>
        <v>0</v>
      </c>
      <c r="Q849" s="214">
        <v>0</v>
      </c>
      <c r="R849" s="214">
        <f>Q849*H849</f>
        <v>0</v>
      </c>
      <c r="S849" s="214">
        <v>6.7000000000000004E-2</v>
      </c>
      <c r="T849" s="215">
        <f>S849*H849</f>
        <v>0.86832000000000009</v>
      </c>
      <c r="AR849" s="25" t="s">
        <v>175</v>
      </c>
      <c r="AT849" s="25" t="s">
        <v>170</v>
      </c>
      <c r="AU849" s="25" t="s">
        <v>80</v>
      </c>
      <c r="AY849" s="25" t="s">
        <v>168</v>
      </c>
      <c r="BE849" s="216">
        <f>IF(N849="základní",J849,0)</f>
        <v>0</v>
      </c>
      <c r="BF849" s="216">
        <f>IF(N849="snížená",J849,0)</f>
        <v>0</v>
      </c>
      <c r="BG849" s="216">
        <f>IF(N849="zákl. přenesená",J849,0)</f>
        <v>0</v>
      </c>
      <c r="BH849" s="216">
        <f>IF(N849="sníž. přenesená",J849,0)</f>
        <v>0</v>
      </c>
      <c r="BI849" s="216">
        <f>IF(N849="nulová",J849,0)</f>
        <v>0</v>
      </c>
      <c r="BJ849" s="25" t="s">
        <v>78</v>
      </c>
      <c r="BK849" s="216">
        <f>ROUND(I849*H849,2)</f>
        <v>0</v>
      </c>
      <c r="BL849" s="25" t="s">
        <v>175</v>
      </c>
      <c r="BM849" s="25" t="s">
        <v>975</v>
      </c>
    </row>
    <row r="850" spans="2:65" s="13" customFormat="1" ht="13.5">
      <c r="B850" s="229"/>
      <c r="C850" s="230"/>
      <c r="D850" s="242" t="s">
        <v>177</v>
      </c>
      <c r="E850" s="252" t="s">
        <v>21</v>
      </c>
      <c r="F850" s="253" t="s">
        <v>976</v>
      </c>
      <c r="G850" s="230"/>
      <c r="H850" s="254">
        <v>12.96</v>
      </c>
      <c r="I850" s="234"/>
      <c r="J850" s="230"/>
      <c r="K850" s="230"/>
      <c r="L850" s="235"/>
      <c r="M850" s="236"/>
      <c r="N850" s="237"/>
      <c r="O850" s="237"/>
      <c r="P850" s="237"/>
      <c r="Q850" s="237"/>
      <c r="R850" s="237"/>
      <c r="S850" s="237"/>
      <c r="T850" s="238"/>
      <c r="AT850" s="239" t="s">
        <v>177</v>
      </c>
      <c r="AU850" s="239" t="s">
        <v>80</v>
      </c>
      <c r="AV850" s="13" t="s">
        <v>80</v>
      </c>
      <c r="AW850" s="13" t="s">
        <v>35</v>
      </c>
      <c r="AX850" s="13" t="s">
        <v>78</v>
      </c>
      <c r="AY850" s="239" t="s">
        <v>168</v>
      </c>
    </row>
    <row r="851" spans="2:65" s="1" customFormat="1" ht="22.5" customHeight="1">
      <c r="B851" s="42"/>
      <c r="C851" s="205" t="s">
        <v>977</v>
      </c>
      <c r="D851" s="205" t="s">
        <v>170</v>
      </c>
      <c r="E851" s="206" t="s">
        <v>978</v>
      </c>
      <c r="F851" s="207" t="s">
        <v>979</v>
      </c>
      <c r="G851" s="208" t="s">
        <v>173</v>
      </c>
      <c r="H851" s="209">
        <v>5.3550000000000004</v>
      </c>
      <c r="I851" s="210"/>
      <c r="J851" s="211">
        <f>ROUND(I851*H851,2)</f>
        <v>0</v>
      </c>
      <c r="K851" s="207" t="s">
        <v>174</v>
      </c>
      <c r="L851" s="62"/>
      <c r="M851" s="212" t="s">
        <v>21</v>
      </c>
      <c r="N851" s="213" t="s">
        <v>42</v>
      </c>
      <c r="O851" s="43"/>
      <c r="P851" s="214">
        <f>O851*H851</f>
        <v>0</v>
      </c>
      <c r="Q851" s="214">
        <v>0</v>
      </c>
      <c r="R851" s="214">
        <f>Q851*H851</f>
        <v>0</v>
      </c>
      <c r="S851" s="214">
        <v>5.1999999999999998E-2</v>
      </c>
      <c r="T851" s="215">
        <f>S851*H851</f>
        <v>0.27845999999999999</v>
      </c>
      <c r="AR851" s="25" t="s">
        <v>175</v>
      </c>
      <c r="AT851" s="25" t="s">
        <v>170</v>
      </c>
      <c r="AU851" s="25" t="s">
        <v>80</v>
      </c>
      <c r="AY851" s="25" t="s">
        <v>168</v>
      </c>
      <c r="BE851" s="216">
        <f>IF(N851="základní",J851,0)</f>
        <v>0</v>
      </c>
      <c r="BF851" s="216">
        <f>IF(N851="snížená",J851,0)</f>
        <v>0</v>
      </c>
      <c r="BG851" s="216">
        <f>IF(N851="zákl. přenesená",J851,0)</f>
        <v>0</v>
      </c>
      <c r="BH851" s="216">
        <f>IF(N851="sníž. přenesená",J851,0)</f>
        <v>0</v>
      </c>
      <c r="BI851" s="216">
        <f>IF(N851="nulová",J851,0)</f>
        <v>0</v>
      </c>
      <c r="BJ851" s="25" t="s">
        <v>78</v>
      </c>
      <c r="BK851" s="216">
        <f>ROUND(I851*H851,2)</f>
        <v>0</v>
      </c>
      <c r="BL851" s="25" t="s">
        <v>175</v>
      </c>
      <c r="BM851" s="25" t="s">
        <v>980</v>
      </c>
    </row>
    <row r="852" spans="2:65" s="13" customFormat="1" ht="13.5">
      <c r="B852" s="229"/>
      <c r="C852" s="230"/>
      <c r="D852" s="242" t="s">
        <v>177</v>
      </c>
      <c r="E852" s="252" t="s">
        <v>21</v>
      </c>
      <c r="F852" s="253" t="s">
        <v>801</v>
      </c>
      <c r="G852" s="230"/>
      <c r="H852" s="254">
        <v>5.3550000000000004</v>
      </c>
      <c r="I852" s="234"/>
      <c r="J852" s="230"/>
      <c r="K852" s="230"/>
      <c r="L852" s="235"/>
      <c r="M852" s="236"/>
      <c r="N852" s="237"/>
      <c r="O852" s="237"/>
      <c r="P852" s="237"/>
      <c r="Q852" s="237"/>
      <c r="R852" s="237"/>
      <c r="S852" s="237"/>
      <c r="T852" s="238"/>
      <c r="AT852" s="239" t="s">
        <v>177</v>
      </c>
      <c r="AU852" s="239" t="s">
        <v>80</v>
      </c>
      <c r="AV852" s="13" t="s">
        <v>80</v>
      </c>
      <c r="AW852" s="13" t="s">
        <v>35</v>
      </c>
      <c r="AX852" s="13" t="s">
        <v>78</v>
      </c>
      <c r="AY852" s="239" t="s">
        <v>168</v>
      </c>
    </row>
    <row r="853" spans="2:65" s="1" customFormat="1" ht="22.5" customHeight="1">
      <c r="B853" s="42"/>
      <c r="C853" s="205" t="s">
        <v>981</v>
      </c>
      <c r="D853" s="205" t="s">
        <v>170</v>
      </c>
      <c r="E853" s="206" t="s">
        <v>982</v>
      </c>
      <c r="F853" s="207" t="s">
        <v>983</v>
      </c>
      <c r="G853" s="208" t="s">
        <v>173</v>
      </c>
      <c r="H853" s="209">
        <v>4.2</v>
      </c>
      <c r="I853" s="210"/>
      <c r="J853" s="211">
        <f>ROUND(I853*H853,2)</f>
        <v>0</v>
      </c>
      <c r="K853" s="207" t="s">
        <v>174</v>
      </c>
      <c r="L853" s="62"/>
      <c r="M853" s="212" t="s">
        <v>21</v>
      </c>
      <c r="N853" s="213" t="s">
        <v>42</v>
      </c>
      <c r="O853" s="43"/>
      <c r="P853" s="214">
        <f>O853*H853</f>
        <v>0</v>
      </c>
      <c r="Q853" s="214">
        <v>0</v>
      </c>
      <c r="R853" s="214">
        <f>Q853*H853</f>
        <v>0</v>
      </c>
      <c r="S853" s="214">
        <v>5.2999999999999999E-2</v>
      </c>
      <c r="T853" s="215">
        <f>S853*H853</f>
        <v>0.22259999999999999</v>
      </c>
      <c r="AR853" s="25" t="s">
        <v>175</v>
      </c>
      <c r="AT853" s="25" t="s">
        <v>170</v>
      </c>
      <c r="AU853" s="25" t="s">
        <v>80</v>
      </c>
      <c r="AY853" s="25" t="s">
        <v>168</v>
      </c>
      <c r="BE853" s="216">
        <f>IF(N853="základní",J853,0)</f>
        <v>0</v>
      </c>
      <c r="BF853" s="216">
        <f>IF(N853="snížená",J853,0)</f>
        <v>0</v>
      </c>
      <c r="BG853" s="216">
        <f>IF(N853="zákl. přenesená",J853,0)</f>
        <v>0</v>
      </c>
      <c r="BH853" s="216">
        <f>IF(N853="sníž. přenesená",J853,0)</f>
        <v>0</v>
      </c>
      <c r="BI853" s="216">
        <f>IF(N853="nulová",J853,0)</f>
        <v>0</v>
      </c>
      <c r="BJ853" s="25" t="s">
        <v>78</v>
      </c>
      <c r="BK853" s="216">
        <f>ROUND(I853*H853,2)</f>
        <v>0</v>
      </c>
      <c r="BL853" s="25" t="s">
        <v>175</v>
      </c>
      <c r="BM853" s="25" t="s">
        <v>984</v>
      </c>
    </row>
    <row r="854" spans="2:65" s="13" customFormat="1" ht="13.5">
      <c r="B854" s="229"/>
      <c r="C854" s="230"/>
      <c r="D854" s="242" t="s">
        <v>177</v>
      </c>
      <c r="E854" s="252" t="s">
        <v>21</v>
      </c>
      <c r="F854" s="253" t="s">
        <v>985</v>
      </c>
      <c r="G854" s="230"/>
      <c r="H854" s="254">
        <v>4.2</v>
      </c>
      <c r="I854" s="234"/>
      <c r="J854" s="230"/>
      <c r="K854" s="230"/>
      <c r="L854" s="235"/>
      <c r="M854" s="236"/>
      <c r="N854" s="237"/>
      <c r="O854" s="237"/>
      <c r="P854" s="237"/>
      <c r="Q854" s="237"/>
      <c r="R854" s="237"/>
      <c r="S854" s="237"/>
      <c r="T854" s="238"/>
      <c r="AT854" s="239" t="s">
        <v>177</v>
      </c>
      <c r="AU854" s="239" t="s">
        <v>80</v>
      </c>
      <c r="AV854" s="13" t="s">
        <v>80</v>
      </c>
      <c r="AW854" s="13" t="s">
        <v>35</v>
      </c>
      <c r="AX854" s="13" t="s">
        <v>78</v>
      </c>
      <c r="AY854" s="239" t="s">
        <v>168</v>
      </c>
    </row>
    <row r="855" spans="2:65" s="1" customFormat="1" ht="22.5" customHeight="1">
      <c r="B855" s="42"/>
      <c r="C855" s="205" t="s">
        <v>986</v>
      </c>
      <c r="D855" s="205" t="s">
        <v>170</v>
      </c>
      <c r="E855" s="206" t="s">
        <v>987</v>
      </c>
      <c r="F855" s="207" t="s">
        <v>988</v>
      </c>
      <c r="G855" s="208" t="s">
        <v>173</v>
      </c>
      <c r="H855" s="209">
        <v>3.8</v>
      </c>
      <c r="I855" s="210"/>
      <c r="J855" s="211">
        <f>ROUND(I855*H855,2)</f>
        <v>0</v>
      </c>
      <c r="K855" s="207" t="s">
        <v>174</v>
      </c>
      <c r="L855" s="62"/>
      <c r="M855" s="212" t="s">
        <v>21</v>
      </c>
      <c r="N855" s="213" t="s">
        <v>42</v>
      </c>
      <c r="O855" s="43"/>
      <c r="P855" s="214">
        <f>O855*H855</f>
        <v>0</v>
      </c>
      <c r="Q855" s="214">
        <v>0</v>
      </c>
      <c r="R855" s="214">
        <f>Q855*H855</f>
        <v>0</v>
      </c>
      <c r="S855" s="214">
        <v>7.5999999999999998E-2</v>
      </c>
      <c r="T855" s="215">
        <f>S855*H855</f>
        <v>0.2888</v>
      </c>
      <c r="AR855" s="25" t="s">
        <v>175</v>
      </c>
      <c r="AT855" s="25" t="s">
        <v>170</v>
      </c>
      <c r="AU855" s="25" t="s">
        <v>80</v>
      </c>
      <c r="AY855" s="25" t="s">
        <v>168</v>
      </c>
      <c r="BE855" s="216">
        <f>IF(N855="základní",J855,0)</f>
        <v>0</v>
      </c>
      <c r="BF855" s="216">
        <f>IF(N855="snížená",J855,0)</f>
        <v>0</v>
      </c>
      <c r="BG855" s="216">
        <f>IF(N855="zákl. přenesená",J855,0)</f>
        <v>0</v>
      </c>
      <c r="BH855" s="216">
        <f>IF(N855="sníž. přenesená",J855,0)</f>
        <v>0</v>
      </c>
      <c r="BI855" s="216">
        <f>IF(N855="nulová",J855,0)</f>
        <v>0</v>
      </c>
      <c r="BJ855" s="25" t="s">
        <v>78</v>
      </c>
      <c r="BK855" s="216">
        <f>ROUND(I855*H855,2)</f>
        <v>0</v>
      </c>
      <c r="BL855" s="25" t="s">
        <v>175</v>
      </c>
      <c r="BM855" s="25" t="s">
        <v>989</v>
      </c>
    </row>
    <row r="856" spans="2:65" s="13" customFormat="1" ht="13.5">
      <c r="B856" s="229"/>
      <c r="C856" s="230"/>
      <c r="D856" s="242" t="s">
        <v>177</v>
      </c>
      <c r="E856" s="252" t="s">
        <v>21</v>
      </c>
      <c r="F856" s="253" t="s">
        <v>799</v>
      </c>
      <c r="G856" s="230"/>
      <c r="H856" s="254">
        <v>3.8</v>
      </c>
      <c r="I856" s="234"/>
      <c r="J856" s="230"/>
      <c r="K856" s="230"/>
      <c r="L856" s="235"/>
      <c r="M856" s="236"/>
      <c r="N856" s="237"/>
      <c r="O856" s="237"/>
      <c r="P856" s="237"/>
      <c r="Q856" s="237"/>
      <c r="R856" s="237"/>
      <c r="S856" s="237"/>
      <c r="T856" s="238"/>
      <c r="AT856" s="239" t="s">
        <v>177</v>
      </c>
      <c r="AU856" s="239" t="s">
        <v>80</v>
      </c>
      <c r="AV856" s="13" t="s">
        <v>80</v>
      </c>
      <c r="AW856" s="13" t="s">
        <v>35</v>
      </c>
      <c r="AX856" s="13" t="s">
        <v>78</v>
      </c>
      <c r="AY856" s="239" t="s">
        <v>168</v>
      </c>
    </row>
    <row r="857" spans="2:65" s="1" customFormat="1" ht="22.5" customHeight="1">
      <c r="B857" s="42"/>
      <c r="C857" s="205" t="s">
        <v>990</v>
      </c>
      <c r="D857" s="205" t="s">
        <v>170</v>
      </c>
      <c r="E857" s="206" t="s">
        <v>991</v>
      </c>
      <c r="F857" s="207" t="s">
        <v>992</v>
      </c>
      <c r="G857" s="208" t="s">
        <v>173</v>
      </c>
      <c r="H857" s="209">
        <v>11.58</v>
      </c>
      <c r="I857" s="210"/>
      <c r="J857" s="211">
        <f>ROUND(I857*H857,2)</f>
        <v>0</v>
      </c>
      <c r="K857" s="207" t="s">
        <v>174</v>
      </c>
      <c r="L857" s="62"/>
      <c r="M857" s="212" t="s">
        <v>21</v>
      </c>
      <c r="N857" s="213" t="s">
        <v>42</v>
      </c>
      <c r="O857" s="43"/>
      <c r="P857" s="214">
        <f>O857*H857</f>
        <v>0</v>
      </c>
      <c r="Q857" s="214">
        <v>0</v>
      </c>
      <c r="R857" s="214">
        <f>Q857*H857</f>
        <v>0</v>
      </c>
      <c r="S857" s="214">
        <v>6.3E-2</v>
      </c>
      <c r="T857" s="215">
        <f>S857*H857</f>
        <v>0.72953999999999997</v>
      </c>
      <c r="AR857" s="25" t="s">
        <v>175</v>
      </c>
      <c r="AT857" s="25" t="s">
        <v>170</v>
      </c>
      <c r="AU857" s="25" t="s">
        <v>80</v>
      </c>
      <c r="AY857" s="25" t="s">
        <v>168</v>
      </c>
      <c r="BE857" s="216">
        <f>IF(N857="základní",J857,0)</f>
        <v>0</v>
      </c>
      <c r="BF857" s="216">
        <f>IF(N857="snížená",J857,0)</f>
        <v>0</v>
      </c>
      <c r="BG857" s="216">
        <f>IF(N857="zákl. přenesená",J857,0)</f>
        <v>0</v>
      </c>
      <c r="BH857" s="216">
        <f>IF(N857="sníž. přenesená",J857,0)</f>
        <v>0</v>
      </c>
      <c r="BI857" s="216">
        <f>IF(N857="nulová",J857,0)</f>
        <v>0</v>
      </c>
      <c r="BJ857" s="25" t="s">
        <v>78</v>
      </c>
      <c r="BK857" s="216">
        <f>ROUND(I857*H857,2)</f>
        <v>0</v>
      </c>
      <c r="BL857" s="25" t="s">
        <v>175</v>
      </c>
      <c r="BM857" s="25" t="s">
        <v>993</v>
      </c>
    </row>
    <row r="858" spans="2:65" s="13" customFormat="1" ht="13.5">
      <c r="B858" s="229"/>
      <c r="C858" s="230"/>
      <c r="D858" s="219" t="s">
        <v>177</v>
      </c>
      <c r="E858" s="231" t="s">
        <v>21</v>
      </c>
      <c r="F858" s="232" t="s">
        <v>804</v>
      </c>
      <c r="G858" s="230"/>
      <c r="H858" s="233">
        <v>3.8250000000000002</v>
      </c>
      <c r="I858" s="234"/>
      <c r="J858" s="230"/>
      <c r="K858" s="230"/>
      <c r="L858" s="235"/>
      <c r="M858" s="236"/>
      <c r="N858" s="237"/>
      <c r="O858" s="237"/>
      <c r="P858" s="237"/>
      <c r="Q858" s="237"/>
      <c r="R858" s="237"/>
      <c r="S858" s="237"/>
      <c r="T858" s="238"/>
      <c r="AT858" s="239" t="s">
        <v>177</v>
      </c>
      <c r="AU858" s="239" t="s">
        <v>80</v>
      </c>
      <c r="AV858" s="13" t="s">
        <v>80</v>
      </c>
      <c r="AW858" s="13" t="s">
        <v>35</v>
      </c>
      <c r="AX858" s="13" t="s">
        <v>71</v>
      </c>
      <c r="AY858" s="239" t="s">
        <v>168</v>
      </c>
    </row>
    <row r="859" spans="2:65" s="13" customFormat="1" ht="13.5">
      <c r="B859" s="229"/>
      <c r="C859" s="230"/>
      <c r="D859" s="219" t="s">
        <v>177</v>
      </c>
      <c r="E859" s="231" t="s">
        <v>21</v>
      </c>
      <c r="F859" s="232" t="s">
        <v>805</v>
      </c>
      <c r="G859" s="230"/>
      <c r="H859" s="233">
        <v>2.4</v>
      </c>
      <c r="I859" s="234"/>
      <c r="J859" s="230"/>
      <c r="K859" s="230"/>
      <c r="L859" s="235"/>
      <c r="M859" s="236"/>
      <c r="N859" s="237"/>
      <c r="O859" s="237"/>
      <c r="P859" s="237"/>
      <c r="Q859" s="237"/>
      <c r="R859" s="237"/>
      <c r="S859" s="237"/>
      <c r="T859" s="238"/>
      <c r="AT859" s="239" t="s">
        <v>177</v>
      </c>
      <c r="AU859" s="239" t="s">
        <v>80</v>
      </c>
      <c r="AV859" s="13" t="s">
        <v>80</v>
      </c>
      <c r="AW859" s="13" t="s">
        <v>35</v>
      </c>
      <c r="AX859" s="13" t="s">
        <v>71</v>
      </c>
      <c r="AY859" s="239" t="s">
        <v>168</v>
      </c>
    </row>
    <row r="860" spans="2:65" s="13" customFormat="1" ht="13.5">
      <c r="B860" s="229"/>
      <c r="C860" s="230"/>
      <c r="D860" s="219" t="s">
        <v>177</v>
      </c>
      <c r="E860" s="231" t="s">
        <v>21</v>
      </c>
      <c r="F860" s="232" t="s">
        <v>801</v>
      </c>
      <c r="G860" s="230"/>
      <c r="H860" s="233">
        <v>5.3550000000000004</v>
      </c>
      <c r="I860" s="234"/>
      <c r="J860" s="230"/>
      <c r="K860" s="230"/>
      <c r="L860" s="235"/>
      <c r="M860" s="236"/>
      <c r="N860" s="237"/>
      <c r="O860" s="237"/>
      <c r="P860" s="237"/>
      <c r="Q860" s="237"/>
      <c r="R860" s="237"/>
      <c r="S860" s="237"/>
      <c r="T860" s="238"/>
      <c r="AT860" s="239" t="s">
        <v>177</v>
      </c>
      <c r="AU860" s="239" t="s">
        <v>80</v>
      </c>
      <c r="AV860" s="13" t="s">
        <v>80</v>
      </c>
      <c r="AW860" s="13" t="s">
        <v>35</v>
      </c>
      <c r="AX860" s="13" t="s">
        <v>71</v>
      </c>
      <c r="AY860" s="239" t="s">
        <v>168</v>
      </c>
    </row>
    <row r="861" spans="2:65" s="14" customFormat="1" ht="13.5">
      <c r="B861" s="240"/>
      <c r="C861" s="241"/>
      <c r="D861" s="242" t="s">
        <v>177</v>
      </c>
      <c r="E861" s="243" t="s">
        <v>21</v>
      </c>
      <c r="F861" s="244" t="s">
        <v>184</v>
      </c>
      <c r="G861" s="241"/>
      <c r="H861" s="245">
        <v>11.58</v>
      </c>
      <c r="I861" s="246"/>
      <c r="J861" s="241"/>
      <c r="K861" s="241"/>
      <c r="L861" s="247"/>
      <c r="M861" s="248"/>
      <c r="N861" s="249"/>
      <c r="O861" s="249"/>
      <c r="P861" s="249"/>
      <c r="Q861" s="249"/>
      <c r="R861" s="249"/>
      <c r="S861" s="249"/>
      <c r="T861" s="250"/>
      <c r="AT861" s="251" t="s">
        <v>177</v>
      </c>
      <c r="AU861" s="251" t="s">
        <v>80</v>
      </c>
      <c r="AV861" s="14" t="s">
        <v>175</v>
      </c>
      <c r="AW861" s="14" t="s">
        <v>35</v>
      </c>
      <c r="AX861" s="14" t="s">
        <v>78</v>
      </c>
      <c r="AY861" s="251" t="s">
        <v>168</v>
      </c>
    </row>
    <row r="862" spans="2:65" s="1" customFormat="1" ht="22.5" customHeight="1">
      <c r="B862" s="42"/>
      <c r="C862" s="205" t="s">
        <v>994</v>
      </c>
      <c r="D862" s="205" t="s">
        <v>170</v>
      </c>
      <c r="E862" s="206" t="s">
        <v>995</v>
      </c>
      <c r="F862" s="207" t="s">
        <v>996</v>
      </c>
      <c r="G862" s="208" t="s">
        <v>173</v>
      </c>
      <c r="H862" s="209">
        <v>5.4</v>
      </c>
      <c r="I862" s="210"/>
      <c r="J862" s="211">
        <f>ROUND(I862*H862,2)</f>
        <v>0</v>
      </c>
      <c r="K862" s="207" t="s">
        <v>174</v>
      </c>
      <c r="L862" s="62"/>
      <c r="M862" s="212" t="s">
        <v>21</v>
      </c>
      <c r="N862" s="213" t="s">
        <v>42</v>
      </c>
      <c r="O862" s="43"/>
      <c r="P862" s="214">
        <f>O862*H862</f>
        <v>0</v>
      </c>
      <c r="Q862" s="214">
        <v>0</v>
      </c>
      <c r="R862" s="214">
        <f>Q862*H862</f>
        <v>0</v>
      </c>
      <c r="S862" s="214">
        <v>6.6000000000000003E-2</v>
      </c>
      <c r="T862" s="215">
        <f>S862*H862</f>
        <v>0.35640000000000005</v>
      </c>
      <c r="AR862" s="25" t="s">
        <v>175</v>
      </c>
      <c r="AT862" s="25" t="s">
        <v>170</v>
      </c>
      <c r="AU862" s="25" t="s">
        <v>80</v>
      </c>
      <c r="AY862" s="25" t="s">
        <v>168</v>
      </c>
      <c r="BE862" s="216">
        <f>IF(N862="základní",J862,0)</f>
        <v>0</v>
      </c>
      <c r="BF862" s="216">
        <f>IF(N862="snížená",J862,0)</f>
        <v>0</v>
      </c>
      <c r="BG862" s="216">
        <f>IF(N862="zákl. přenesená",J862,0)</f>
        <v>0</v>
      </c>
      <c r="BH862" s="216">
        <f>IF(N862="sníž. přenesená",J862,0)</f>
        <v>0</v>
      </c>
      <c r="BI862" s="216">
        <f>IF(N862="nulová",J862,0)</f>
        <v>0</v>
      </c>
      <c r="BJ862" s="25" t="s">
        <v>78</v>
      </c>
      <c r="BK862" s="216">
        <f>ROUND(I862*H862,2)</f>
        <v>0</v>
      </c>
      <c r="BL862" s="25" t="s">
        <v>175</v>
      </c>
      <c r="BM862" s="25" t="s">
        <v>997</v>
      </c>
    </row>
    <row r="863" spans="2:65" s="13" customFormat="1" ht="13.5">
      <c r="B863" s="229"/>
      <c r="C863" s="230"/>
      <c r="D863" s="242" t="s">
        <v>177</v>
      </c>
      <c r="E863" s="252" t="s">
        <v>21</v>
      </c>
      <c r="F863" s="253" t="s">
        <v>802</v>
      </c>
      <c r="G863" s="230"/>
      <c r="H863" s="254">
        <v>5.4</v>
      </c>
      <c r="I863" s="234"/>
      <c r="J863" s="230"/>
      <c r="K863" s="230"/>
      <c r="L863" s="235"/>
      <c r="M863" s="236"/>
      <c r="N863" s="237"/>
      <c r="O863" s="237"/>
      <c r="P863" s="237"/>
      <c r="Q863" s="237"/>
      <c r="R863" s="237"/>
      <c r="S863" s="237"/>
      <c r="T863" s="238"/>
      <c r="AT863" s="239" t="s">
        <v>177</v>
      </c>
      <c r="AU863" s="239" t="s">
        <v>80</v>
      </c>
      <c r="AV863" s="13" t="s">
        <v>80</v>
      </c>
      <c r="AW863" s="13" t="s">
        <v>35</v>
      </c>
      <c r="AX863" s="13" t="s">
        <v>78</v>
      </c>
      <c r="AY863" s="239" t="s">
        <v>168</v>
      </c>
    </row>
    <row r="864" spans="2:65" s="1" customFormat="1" ht="22.5" customHeight="1">
      <c r="B864" s="42"/>
      <c r="C864" s="205" t="s">
        <v>998</v>
      </c>
      <c r="D864" s="205" t="s">
        <v>170</v>
      </c>
      <c r="E864" s="206" t="s">
        <v>999</v>
      </c>
      <c r="F864" s="207" t="s">
        <v>1000</v>
      </c>
      <c r="G864" s="208" t="s">
        <v>173</v>
      </c>
      <c r="H864" s="209">
        <v>11.52</v>
      </c>
      <c r="I864" s="210"/>
      <c r="J864" s="211">
        <f>ROUND(I864*H864,2)</f>
        <v>0</v>
      </c>
      <c r="K864" s="207" t="s">
        <v>174</v>
      </c>
      <c r="L864" s="62"/>
      <c r="M864" s="212" t="s">
        <v>21</v>
      </c>
      <c r="N864" s="213" t="s">
        <v>42</v>
      </c>
      <c r="O864" s="43"/>
      <c r="P864" s="214">
        <f>O864*H864</f>
        <v>0</v>
      </c>
      <c r="Q864" s="214">
        <v>0</v>
      </c>
      <c r="R864" s="214">
        <f>Q864*H864</f>
        <v>0</v>
      </c>
      <c r="S864" s="214">
        <v>5.8999999999999997E-2</v>
      </c>
      <c r="T864" s="215">
        <f>S864*H864</f>
        <v>0.67967999999999995</v>
      </c>
      <c r="AR864" s="25" t="s">
        <v>175</v>
      </c>
      <c r="AT864" s="25" t="s">
        <v>170</v>
      </c>
      <c r="AU864" s="25" t="s">
        <v>80</v>
      </c>
      <c r="AY864" s="25" t="s">
        <v>168</v>
      </c>
      <c r="BE864" s="216">
        <f>IF(N864="základní",J864,0)</f>
        <v>0</v>
      </c>
      <c r="BF864" s="216">
        <f>IF(N864="snížená",J864,0)</f>
        <v>0</v>
      </c>
      <c r="BG864" s="216">
        <f>IF(N864="zákl. přenesená",J864,0)</f>
        <v>0</v>
      </c>
      <c r="BH864" s="216">
        <f>IF(N864="sníž. přenesená",J864,0)</f>
        <v>0</v>
      </c>
      <c r="BI864" s="216">
        <f>IF(N864="nulová",J864,0)</f>
        <v>0</v>
      </c>
      <c r="BJ864" s="25" t="s">
        <v>78</v>
      </c>
      <c r="BK864" s="216">
        <f>ROUND(I864*H864,2)</f>
        <v>0</v>
      </c>
      <c r="BL864" s="25" t="s">
        <v>175</v>
      </c>
      <c r="BM864" s="25" t="s">
        <v>1001</v>
      </c>
    </row>
    <row r="865" spans="2:65" s="13" customFormat="1" ht="13.5">
      <c r="B865" s="229"/>
      <c r="C865" s="230"/>
      <c r="D865" s="242" t="s">
        <v>177</v>
      </c>
      <c r="E865" s="252" t="s">
        <v>21</v>
      </c>
      <c r="F865" s="253" t="s">
        <v>1002</v>
      </c>
      <c r="G865" s="230"/>
      <c r="H865" s="254">
        <v>11.52</v>
      </c>
      <c r="I865" s="234"/>
      <c r="J865" s="230"/>
      <c r="K865" s="230"/>
      <c r="L865" s="235"/>
      <c r="M865" s="236"/>
      <c r="N865" s="237"/>
      <c r="O865" s="237"/>
      <c r="P865" s="237"/>
      <c r="Q865" s="237"/>
      <c r="R865" s="237"/>
      <c r="S865" s="237"/>
      <c r="T865" s="238"/>
      <c r="AT865" s="239" t="s">
        <v>177</v>
      </c>
      <c r="AU865" s="239" t="s">
        <v>80</v>
      </c>
      <c r="AV865" s="13" t="s">
        <v>80</v>
      </c>
      <c r="AW865" s="13" t="s">
        <v>35</v>
      </c>
      <c r="AX865" s="13" t="s">
        <v>78</v>
      </c>
      <c r="AY865" s="239" t="s">
        <v>168</v>
      </c>
    </row>
    <row r="866" spans="2:65" s="1" customFormat="1" ht="22.5" customHeight="1">
      <c r="B866" s="42"/>
      <c r="C866" s="205" t="s">
        <v>1003</v>
      </c>
      <c r="D866" s="205" t="s">
        <v>170</v>
      </c>
      <c r="E866" s="206" t="s">
        <v>1004</v>
      </c>
      <c r="F866" s="207" t="s">
        <v>1005</v>
      </c>
      <c r="G866" s="208" t="s">
        <v>173</v>
      </c>
      <c r="H866" s="209">
        <v>48.87</v>
      </c>
      <c r="I866" s="210"/>
      <c r="J866" s="211">
        <f>ROUND(I866*H866,2)</f>
        <v>0</v>
      </c>
      <c r="K866" s="207" t="s">
        <v>174</v>
      </c>
      <c r="L866" s="62"/>
      <c r="M866" s="212" t="s">
        <v>21</v>
      </c>
      <c r="N866" s="213" t="s">
        <v>42</v>
      </c>
      <c r="O866" s="43"/>
      <c r="P866" s="214">
        <f>O866*H866</f>
        <v>0</v>
      </c>
      <c r="Q866" s="214">
        <v>0</v>
      </c>
      <c r="R866" s="214">
        <f>Q866*H866</f>
        <v>0</v>
      </c>
      <c r="S866" s="214">
        <v>5.0999999999999997E-2</v>
      </c>
      <c r="T866" s="215">
        <f>S866*H866</f>
        <v>2.4923699999999998</v>
      </c>
      <c r="AR866" s="25" t="s">
        <v>175</v>
      </c>
      <c r="AT866" s="25" t="s">
        <v>170</v>
      </c>
      <c r="AU866" s="25" t="s">
        <v>80</v>
      </c>
      <c r="AY866" s="25" t="s">
        <v>168</v>
      </c>
      <c r="BE866" s="216">
        <f>IF(N866="základní",J866,0)</f>
        <v>0</v>
      </c>
      <c r="BF866" s="216">
        <f>IF(N866="snížená",J866,0)</f>
        <v>0</v>
      </c>
      <c r="BG866" s="216">
        <f>IF(N866="zákl. přenesená",J866,0)</f>
        <v>0</v>
      </c>
      <c r="BH866" s="216">
        <f>IF(N866="sníž. přenesená",J866,0)</f>
        <v>0</v>
      </c>
      <c r="BI866" s="216">
        <f>IF(N866="nulová",J866,0)</f>
        <v>0</v>
      </c>
      <c r="BJ866" s="25" t="s">
        <v>78</v>
      </c>
      <c r="BK866" s="216">
        <f>ROUND(I866*H866,2)</f>
        <v>0</v>
      </c>
      <c r="BL866" s="25" t="s">
        <v>175</v>
      </c>
      <c r="BM866" s="25" t="s">
        <v>1006</v>
      </c>
    </row>
    <row r="867" spans="2:65" s="13" customFormat="1" ht="13.5">
      <c r="B867" s="229"/>
      <c r="C867" s="230"/>
      <c r="D867" s="219" t="s">
        <v>177</v>
      </c>
      <c r="E867" s="231" t="s">
        <v>21</v>
      </c>
      <c r="F867" s="232" t="s">
        <v>809</v>
      </c>
      <c r="G867" s="230"/>
      <c r="H867" s="233">
        <v>17.64</v>
      </c>
      <c r="I867" s="234"/>
      <c r="J867" s="230"/>
      <c r="K867" s="230"/>
      <c r="L867" s="235"/>
      <c r="M867" s="236"/>
      <c r="N867" s="237"/>
      <c r="O867" s="237"/>
      <c r="P867" s="237"/>
      <c r="Q867" s="237"/>
      <c r="R867" s="237"/>
      <c r="S867" s="237"/>
      <c r="T867" s="238"/>
      <c r="AT867" s="239" t="s">
        <v>177</v>
      </c>
      <c r="AU867" s="239" t="s">
        <v>80</v>
      </c>
      <c r="AV867" s="13" t="s">
        <v>80</v>
      </c>
      <c r="AW867" s="13" t="s">
        <v>35</v>
      </c>
      <c r="AX867" s="13" t="s">
        <v>71</v>
      </c>
      <c r="AY867" s="239" t="s">
        <v>168</v>
      </c>
    </row>
    <row r="868" spans="2:65" s="13" customFormat="1" ht="13.5">
      <c r="B868" s="229"/>
      <c r="C868" s="230"/>
      <c r="D868" s="219" t="s">
        <v>177</v>
      </c>
      <c r="E868" s="231" t="s">
        <v>21</v>
      </c>
      <c r="F868" s="232" t="s">
        <v>1007</v>
      </c>
      <c r="G868" s="230"/>
      <c r="H868" s="233">
        <v>4.3499999999999996</v>
      </c>
      <c r="I868" s="234"/>
      <c r="J868" s="230"/>
      <c r="K868" s="230"/>
      <c r="L868" s="235"/>
      <c r="M868" s="236"/>
      <c r="N868" s="237"/>
      <c r="O868" s="237"/>
      <c r="P868" s="237"/>
      <c r="Q868" s="237"/>
      <c r="R868" s="237"/>
      <c r="S868" s="237"/>
      <c r="T868" s="238"/>
      <c r="AT868" s="239" t="s">
        <v>177</v>
      </c>
      <c r="AU868" s="239" t="s">
        <v>80</v>
      </c>
      <c r="AV868" s="13" t="s">
        <v>80</v>
      </c>
      <c r="AW868" s="13" t="s">
        <v>35</v>
      </c>
      <c r="AX868" s="13" t="s">
        <v>71</v>
      </c>
      <c r="AY868" s="239" t="s">
        <v>168</v>
      </c>
    </row>
    <row r="869" spans="2:65" s="13" customFormat="1" ht="13.5">
      <c r="B869" s="229"/>
      <c r="C869" s="230"/>
      <c r="D869" s="219" t="s">
        <v>177</v>
      </c>
      <c r="E869" s="231" t="s">
        <v>21</v>
      </c>
      <c r="F869" s="232" t="s">
        <v>1008</v>
      </c>
      <c r="G869" s="230"/>
      <c r="H869" s="233">
        <v>26.88</v>
      </c>
      <c r="I869" s="234"/>
      <c r="J869" s="230"/>
      <c r="K869" s="230"/>
      <c r="L869" s="235"/>
      <c r="M869" s="236"/>
      <c r="N869" s="237"/>
      <c r="O869" s="237"/>
      <c r="P869" s="237"/>
      <c r="Q869" s="237"/>
      <c r="R869" s="237"/>
      <c r="S869" s="237"/>
      <c r="T869" s="238"/>
      <c r="AT869" s="239" t="s">
        <v>177</v>
      </c>
      <c r="AU869" s="239" t="s">
        <v>80</v>
      </c>
      <c r="AV869" s="13" t="s">
        <v>80</v>
      </c>
      <c r="AW869" s="13" t="s">
        <v>35</v>
      </c>
      <c r="AX869" s="13" t="s">
        <v>71</v>
      </c>
      <c r="AY869" s="239" t="s">
        <v>168</v>
      </c>
    </row>
    <row r="870" spans="2:65" s="14" customFormat="1" ht="13.5">
      <c r="B870" s="240"/>
      <c r="C870" s="241"/>
      <c r="D870" s="242" t="s">
        <v>177</v>
      </c>
      <c r="E870" s="243" t="s">
        <v>21</v>
      </c>
      <c r="F870" s="244" t="s">
        <v>184</v>
      </c>
      <c r="G870" s="241"/>
      <c r="H870" s="245">
        <v>48.87</v>
      </c>
      <c r="I870" s="246"/>
      <c r="J870" s="241"/>
      <c r="K870" s="241"/>
      <c r="L870" s="247"/>
      <c r="M870" s="248"/>
      <c r="N870" s="249"/>
      <c r="O870" s="249"/>
      <c r="P870" s="249"/>
      <c r="Q870" s="249"/>
      <c r="R870" s="249"/>
      <c r="S870" s="249"/>
      <c r="T870" s="250"/>
      <c r="AT870" s="251" t="s">
        <v>177</v>
      </c>
      <c r="AU870" s="251" t="s">
        <v>80</v>
      </c>
      <c r="AV870" s="14" t="s">
        <v>175</v>
      </c>
      <c r="AW870" s="14" t="s">
        <v>35</v>
      </c>
      <c r="AX870" s="14" t="s">
        <v>78</v>
      </c>
      <c r="AY870" s="251" t="s">
        <v>168</v>
      </c>
    </row>
    <row r="871" spans="2:65" s="1" customFormat="1" ht="22.5" customHeight="1">
      <c r="B871" s="42"/>
      <c r="C871" s="205" t="s">
        <v>1009</v>
      </c>
      <c r="D871" s="205" t="s">
        <v>170</v>
      </c>
      <c r="E871" s="206" t="s">
        <v>1010</v>
      </c>
      <c r="F871" s="207" t="s">
        <v>1011</v>
      </c>
      <c r="G871" s="208" t="s">
        <v>173</v>
      </c>
      <c r="H871" s="209">
        <v>14.827999999999999</v>
      </c>
      <c r="I871" s="210"/>
      <c r="J871" s="211">
        <f>ROUND(I871*H871,2)</f>
        <v>0</v>
      </c>
      <c r="K871" s="207" t="s">
        <v>174</v>
      </c>
      <c r="L871" s="62"/>
      <c r="M871" s="212" t="s">
        <v>21</v>
      </c>
      <c r="N871" s="213" t="s">
        <v>42</v>
      </c>
      <c r="O871" s="43"/>
      <c r="P871" s="214">
        <f>O871*H871</f>
        <v>0</v>
      </c>
      <c r="Q871" s="214">
        <v>0</v>
      </c>
      <c r="R871" s="214">
        <f>Q871*H871</f>
        <v>0</v>
      </c>
      <c r="S871" s="214">
        <v>6.2E-2</v>
      </c>
      <c r="T871" s="215">
        <f>S871*H871</f>
        <v>0.91933599999999993</v>
      </c>
      <c r="AR871" s="25" t="s">
        <v>175</v>
      </c>
      <c r="AT871" s="25" t="s">
        <v>170</v>
      </c>
      <c r="AU871" s="25" t="s">
        <v>80</v>
      </c>
      <c r="AY871" s="25" t="s">
        <v>168</v>
      </c>
      <c r="BE871" s="216">
        <f>IF(N871="základní",J871,0)</f>
        <v>0</v>
      </c>
      <c r="BF871" s="216">
        <f>IF(N871="snížená",J871,0)</f>
        <v>0</v>
      </c>
      <c r="BG871" s="216">
        <f>IF(N871="zákl. přenesená",J871,0)</f>
        <v>0</v>
      </c>
      <c r="BH871" s="216">
        <f>IF(N871="sníž. přenesená",J871,0)</f>
        <v>0</v>
      </c>
      <c r="BI871" s="216">
        <f>IF(N871="nulová",J871,0)</f>
        <v>0</v>
      </c>
      <c r="BJ871" s="25" t="s">
        <v>78</v>
      </c>
      <c r="BK871" s="216">
        <f>ROUND(I871*H871,2)</f>
        <v>0</v>
      </c>
      <c r="BL871" s="25" t="s">
        <v>175</v>
      </c>
      <c r="BM871" s="25" t="s">
        <v>1012</v>
      </c>
    </row>
    <row r="872" spans="2:65" s="13" customFormat="1" ht="13.5">
      <c r="B872" s="229"/>
      <c r="C872" s="230"/>
      <c r="D872" s="219" t="s">
        <v>177</v>
      </c>
      <c r="E872" s="231" t="s">
        <v>21</v>
      </c>
      <c r="F872" s="232" t="s">
        <v>798</v>
      </c>
      <c r="G872" s="230"/>
      <c r="H872" s="233">
        <v>8.3480000000000008</v>
      </c>
      <c r="I872" s="234"/>
      <c r="J872" s="230"/>
      <c r="K872" s="230"/>
      <c r="L872" s="235"/>
      <c r="M872" s="236"/>
      <c r="N872" s="237"/>
      <c r="O872" s="237"/>
      <c r="P872" s="237"/>
      <c r="Q872" s="237"/>
      <c r="R872" s="237"/>
      <c r="S872" s="237"/>
      <c r="T872" s="238"/>
      <c r="AT872" s="239" t="s">
        <v>177</v>
      </c>
      <c r="AU872" s="239" t="s">
        <v>80</v>
      </c>
      <c r="AV872" s="13" t="s">
        <v>80</v>
      </c>
      <c r="AW872" s="13" t="s">
        <v>35</v>
      </c>
      <c r="AX872" s="13" t="s">
        <v>71</v>
      </c>
      <c r="AY872" s="239" t="s">
        <v>168</v>
      </c>
    </row>
    <row r="873" spans="2:65" s="13" customFormat="1" ht="13.5">
      <c r="B873" s="229"/>
      <c r="C873" s="230"/>
      <c r="D873" s="219" t="s">
        <v>177</v>
      </c>
      <c r="E873" s="231" t="s">
        <v>21</v>
      </c>
      <c r="F873" s="232" t="s">
        <v>800</v>
      </c>
      <c r="G873" s="230"/>
      <c r="H873" s="233">
        <v>6.48</v>
      </c>
      <c r="I873" s="234"/>
      <c r="J873" s="230"/>
      <c r="K873" s="230"/>
      <c r="L873" s="235"/>
      <c r="M873" s="236"/>
      <c r="N873" s="237"/>
      <c r="O873" s="237"/>
      <c r="P873" s="237"/>
      <c r="Q873" s="237"/>
      <c r="R873" s="237"/>
      <c r="S873" s="237"/>
      <c r="T873" s="238"/>
      <c r="AT873" s="239" t="s">
        <v>177</v>
      </c>
      <c r="AU873" s="239" t="s">
        <v>80</v>
      </c>
      <c r="AV873" s="13" t="s">
        <v>80</v>
      </c>
      <c r="AW873" s="13" t="s">
        <v>35</v>
      </c>
      <c r="AX873" s="13" t="s">
        <v>71</v>
      </c>
      <c r="AY873" s="239" t="s">
        <v>168</v>
      </c>
    </row>
    <row r="874" spans="2:65" s="14" customFormat="1" ht="13.5">
      <c r="B874" s="240"/>
      <c r="C874" s="241"/>
      <c r="D874" s="242" t="s">
        <v>177</v>
      </c>
      <c r="E874" s="243" t="s">
        <v>21</v>
      </c>
      <c r="F874" s="244" t="s">
        <v>184</v>
      </c>
      <c r="G874" s="241"/>
      <c r="H874" s="245">
        <v>14.827999999999999</v>
      </c>
      <c r="I874" s="246"/>
      <c r="J874" s="241"/>
      <c r="K874" s="241"/>
      <c r="L874" s="247"/>
      <c r="M874" s="248"/>
      <c r="N874" s="249"/>
      <c r="O874" s="249"/>
      <c r="P874" s="249"/>
      <c r="Q874" s="249"/>
      <c r="R874" s="249"/>
      <c r="S874" s="249"/>
      <c r="T874" s="250"/>
      <c r="AT874" s="251" t="s">
        <v>177</v>
      </c>
      <c r="AU874" s="251" t="s">
        <v>80</v>
      </c>
      <c r="AV874" s="14" t="s">
        <v>175</v>
      </c>
      <c r="AW874" s="14" t="s">
        <v>35</v>
      </c>
      <c r="AX874" s="14" t="s">
        <v>78</v>
      </c>
      <c r="AY874" s="251" t="s">
        <v>168</v>
      </c>
    </row>
    <row r="875" spans="2:65" s="1" customFormat="1" ht="22.5" customHeight="1">
      <c r="B875" s="42"/>
      <c r="C875" s="205" t="s">
        <v>1013</v>
      </c>
      <c r="D875" s="205" t="s">
        <v>170</v>
      </c>
      <c r="E875" s="206" t="s">
        <v>1014</v>
      </c>
      <c r="F875" s="207" t="s">
        <v>1015</v>
      </c>
      <c r="G875" s="208" t="s">
        <v>208</v>
      </c>
      <c r="H875" s="209">
        <v>1.944</v>
      </c>
      <c r="I875" s="210"/>
      <c r="J875" s="211">
        <f>ROUND(I875*H875,2)</f>
        <v>0</v>
      </c>
      <c r="K875" s="207" t="s">
        <v>174</v>
      </c>
      <c r="L875" s="62"/>
      <c r="M875" s="212" t="s">
        <v>21</v>
      </c>
      <c r="N875" s="213" t="s">
        <v>42</v>
      </c>
      <c r="O875" s="43"/>
      <c r="P875" s="214">
        <f>O875*H875</f>
        <v>0</v>
      </c>
      <c r="Q875" s="214">
        <v>0</v>
      </c>
      <c r="R875" s="214">
        <f>Q875*H875</f>
        <v>0</v>
      </c>
      <c r="S875" s="214">
        <v>1.8</v>
      </c>
      <c r="T875" s="215">
        <f>S875*H875</f>
        <v>3.4992000000000001</v>
      </c>
      <c r="AR875" s="25" t="s">
        <v>175</v>
      </c>
      <c r="AT875" s="25" t="s">
        <v>170</v>
      </c>
      <c r="AU875" s="25" t="s">
        <v>80</v>
      </c>
      <c r="AY875" s="25" t="s">
        <v>168</v>
      </c>
      <c r="BE875" s="216">
        <f>IF(N875="základní",J875,0)</f>
        <v>0</v>
      </c>
      <c r="BF875" s="216">
        <f>IF(N875="snížená",J875,0)</f>
        <v>0</v>
      </c>
      <c r="BG875" s="216">
        <f>IF(N875="zákl. přenesená",J875,0)</f>
        <v>0</v>
      </c>
      <c r="BH875" s="216">
        <f>IF(N875="sníž. přenesená",J875,0)</f>
        <v>0</v>
      </c>
      <c r="BI875" s="216">
        <f>IF(N875="nulová",J875,0)</f>
        <v>0</v>
      </c>
      <c r="BJ875" s="25" t="s">
        <v>78</v>
      </c>
      <c r="BK875" s="216">
        <f>ROUND(I875*H875,2)</f>
        <v>0</v>
      </c>
      <c r="BL875" s="25" t="s">
        <v>175</v>
      </c>
      <c r="BM875" s="25" t="s">
        <v>1016</v>
      </c>
    </row>
    <row r="876" spans="2:65" s="12" customFormat="1" ht="13.5">
      <c r="B876" s="217"/>
      <c r="C876" s="218"/>
      <c r="D876" s="219" t="s">
        <v>177</v>
      </c>
      <c r="E876" s="220" t="s">
        <v>21</v>
      </c>
      <c r="F876" s="221" t="s">
        <v>283</v>
      </c>
      <c r="G876" s="218"/>
      <c r="H876" s="222" t="s">
        <v>21</v>
      </c>
      <c r="I876" s="223"/>
      <c r="J876" s="218"/>
      <c r="K876" s="218"/>
      <c r="L876" s="224"/>
      <c r="M876" s="225"/>
      <c r="N876" s="226"/>
      <c r="O876" s="226"/>
      <c r="P876" s="226"/>
      <c r="Q876" s="226"/>
      <c r="R876" s="226"/>
      <c r="S876" s="226"/>
      <c r="T876" s="227"/>
      <c r="AT876" s="228" t="s">
        <v>177</v>
      </c>
      <c r="AU876" s="228" t="s">
        <v>80</v>
      </c>
      <c r="AV876" s="12" t="s">
        <v>78</v>
      </c>
      <c r="AW876" s="12" t="s">
        <v>35</v>
      </c>
      <c r="AX876" s="12" t="s">
        <v>71</v>
      </c>
      <c r="AY876" s="228" t="s">
        <v>168</v>
      </c>
    </row>
    <row r="877" spans="2:65" s="13" customFormat="1" ht="13.5">
      <c r="B877" s="229"/>
      <c r="C877" s="230"/>
      <c r="D877" s="219" t="s">
        <v>177</v>
      </c>
      <c r="E877" s="231" t="s">
        <v>21</v>
      </c>
      <c r="F877" s="232" t="s">
        <v>1017</v>
      </c>
      <c r="G877" s="230"/>
      <c r="H877" s="233">
        <v>0.97199999999999998</v>
      </c>
      <c r="I877" s="234"/>
      <c r="J877" s="230"/>
      <c r="K877" s="230"/>
      <c r="L877" s="235"/>
      <c r="M877" s="236"/>
      <c r="N877" s="237"/>
      <c r="O877" s="237"/>
      <c r="P877" s="237"/>
      <c r="Q877" s="237"/>
      <c r="R877" s="237"/>
      <c r="S877" s="237"/>
      <c r="T877" s="238"/>
      <c r="AT877" s="239" t="s">
        <v>177</v>
      </c>
      <c r="AU877" s="239" t="s">
        <v>80</v>
      </c>
      <c r="AV877" s="13" t="s">
        <v>80</v>
      </c>
      <c r="AW877" s="13" t="s">
        <v>35</v>
      </c>
      <c r="AX877" s="13" t="s">
        <v>71</v>
      </c>
      <c r="AY877" s="239" t="s">
        <v>168</v>
      </c>
    </row>
    <row r="878" spans="2:65" s="12" customFormat="1" ht="13.5">
      <c r="B878" s="217"/>
      <c r="C878" s="218"/>
      <c r="D878" s="219" t="s">
        <v>177</v>
      </c>
      <c r="E878" s="220" t="s">
        <v>21</v>
      </c>
      <c r="F878" s="221" t="s">
        <v>285</v>
      </c>
      <c r="G878" s="218"/>
      <c r="H878" s="222" t="s">
        <v>21</v>
      </c>
      <c r="I878" s="223"/>
      <c r="J878" s="218"/>
      <c r="K878" s="218"/>
      <c r="L878" s="224"/>
      <c r="M878" s="225"/>
      <c r="N878" s="226"/>
      <c r="O878" s="226"/>
      <c r="P878" s="226"/>
      <c r="Q878" s="226"/>
      <c r="R878" s="226"/>
      <c r="S878" s="226"/>
      <c r="T878" s="227"/>
      <c r="AT878" s="228" t="s">
        <v>177</v>
      </c>
      <c r="AU878" s="228" t="s">
        <v>80</v>
      </c>
      <c r="AV878" s="12" t="s">
        <v>78</v>
      </c>
      <c r="AW878" s="12" t="s">
        <v>35</v>
      </c>
      <c r="AX878" s="12" t="s">
        <v>71</v>
      </c>
      <c r="AY878" s="228" t="s">
        <v>168</v>
      </c>
    </row>
    <row r="879" spans="2:65" s="13" customFormat="1" ht="13.5">
      <c r="B879" s="229"/>
      <c r="C879" s="230"/>
      <c r="D879" s="219" t="s">
        <v>177</v>
      </c>
      <c r="E879" s="231" t="s">
        <v>21</v>
      </c>
      <c r="F879" s="232" t="s">
        <v>1017</v>
      </c>
      <c r="G879" s="230"/>
      <c r="H879" s="233">
        <v>0.97199999999999998</v>
      </c>
      <c r="I879" s="234"/>
      <c r="J879" s="230"/>
      <c r="K879" s="230"/>
      <c r="L879" s="235"/>
      <c r="M879" s="236"/>
      <c r="N879" s="237"/>
      <c r="O879" s="237"/>
      <c r="P879" s="237"/>
      <c r="Q879" s="237"/>
      <c r="R879" s="237"/>
      <c r="S879" s="237"/>
      <c r="T879" s="238"/>
      <c r="AT879" s="239" t="s">
        <v>177</v>
      </c>
      <c r="AU879" s="239" t="s">
        <v>80</v>
      </c>
      <c r="AV879" s="13" t="s">
        <v>80</v>
      </c>
      <c r="AW879" s="13" t="s">
        <v>35</v>
      </c>
      <c r="AX879" s="13" t="s">
        <v>71</v>
      </c>
      <c r="AY879" s="239" t="s">
        <v>168</v>
      </c>
    </row>
    <row r="880" spans="2:65" s="14" customFormat="1" ht="13.5">
      <c r="B880" s="240"/>
      <c r="C880" s="241"/>
      <c r="D880" s="242" t="s">
        <v>177</v>
      </c>
      <c r="E880" s="243" t="s">
        <v>21</v>
      </c>
      <c r="F880" s="244" t="s">
        <v>184</v>
      </c>
      <c r="G880" s="241"/>
      <c r="H880" s="245">
        <v>1.944</v>
      </c>
      <c r="I880" s="246"/>
      <c r="J880" s="241"/>
      <c r="K880" s="241"/>
      <c r="L880" s="247"/>
      <c r="M880" s="248"/>
      <c r="N880" s="249"/>
      <c r="O880" s="249"/>
      <c r="P880" s="249"/>
      <c r="Q880" s="249"/>
      <c r="R880" s="249"/>
      <c r="S880" s="249"/>
      <c r="T880" s="250"/>
      <c r="AT880" s="251" t="s">
        <v>177</v>
      </c>
      <c r="AU880" s="251" t="s">
        <v>80</v>
      </c>
      <c r="AV880" s="14" t="s">
        <v>175</v>
      </c>
      <c r="AW880" s="14" t="s">
        <v>35</v>
      </c>
      <c r="AX880" s="14" t="s">
        <v>78</v>
      </c>
      <c r="AY880" s="251" t="s">
        <v>168</v>
      </c>
    </row>
    <row r="881" spans="2:65" s="1" customFormat="1" ht="31.5" customHeight="1">
      <c r="B881" s="42"/>
      <c r="C881" s="205" t="s">
        <v>1018</v>
      </c>
      <c r="D881" s="205" t="s">
        <v>170</v>
      </c>
      <c r="E881" s="206" t="s">
        <v>1019</v>
      </c>
      <c r="F881" s="207" t="s">
        <v>1020</v>
      </c>
      <c r="G881" s="208" t="s">
        <v>173</v>
      </c>
      <c r="H881" s="209">
        <v>1743.5840000000001</v>
      </c>
      <c r="I881" s="210"/>
      <c r="J881" s="211">
        <f>ROUND(I881*H881,2)</f>
        <v>0</v>
      </c>
      <c r="K881" s="207" t="s">
        <v>174</v>
      </c>
      <c r="L881" s="62"/>
      <c r="M881" s="212" t="s">
        <v>21</v>
      </c>
      <c r="N881" s="213" t="s">
        <v>42</v>
      </c>
      <c r="O881" s="43"/>
      <c r="P881" s="214">
        <f>O881*H881</f>
        <v>0</v>
      </c>
      <c r="Q881" s="214">
        <v>0</v>
      </c>
      <c r="R881" s="214">
        <f>Q881*H881</f>
        <v>0</v>
      </c>
      <c r="S881" s="214">
        <v>5.0000000000000001E-3</v>
      </c>
      <c r="T881" s="215">
        <f>S881*H881</f>
        <v>8.7179200000000012</v>
      </c>
      <c r="AR881" s="25" t="s">
        <v>175</v>
      </c>
      <c r="AT881" s="25" t="s">
        <v>170</v>
      </c>
      <c r="AU881" s="25" t="s">
        <v>80</v>
      </c>
      <c r="AY881" s="25" t="s">
        <v>168</v>
      </c>
      <c r="BE881" s="216">
        <f>IF(N881="základní",J881,0)</f>
        <v>0</v>
      </c>
      <c r="BF881" s="216">
        <f>IF(N881="snížená",J881,0)</f>
        <v>0</v>
      </c>
      <c r="BG881" s="216">
        <f>IF(N881="zákl. přenesená",J881,0)</f>
        <v>0</v>
      </c>
      <c r="BH881" s="216">
        <f>IF(N881="sníž. přenesená",J881,0)</f>
        <v>0</v>
      </c>
      <c r="BI881" s="216">
        <f>IF(N881="nulová",J881,0)</f>
        <v>0</v>
      </c>
      <c r="BJ881" s="25" t="s">
        <v>78</v>
      </c>
      <c r="BK881" s="216">
        <f>ROUND(I881*H881,2)</f>
        <v>0</v>
      </c>
      <c r="BL881" s="25" t="s">
        <v>175</v>
      </c>
      <c r="BM881" s="25" t="s">
        <v>1021</v>
      </c>
    </row>
    <row r="882" spans="2:65" s="12" customFormat="1" ht="13.5">
      <c r="B882" s="217"/>
      <c r="C882" s="218"/>
      <c r="D882" s="219" t="s">
        <v>177</v>
      </c>
      <c r="E882" s="220" t="s">
        <v>21</v>
      </c>
      <c r="F882" s="221" t="s">
        <v>729</v>
      </c>
      <c r="G882" s="218"/>
      <c r="H882" s="222" t="s">
        <v>21</v>
      </c>
      <c r="I882" s="223"/>
      <c r="J882" s="218"/>
      <c r="K882" s="218"/>
      <c r="L882" s="224"/>
      <c r="M882" s="225"/>
      <c r="N882" s="226"/>
      <c r="O882" s="226"/>
      <c r="P882" s="226"/>
      <c r="Q882" s="226"/>
      <c r="R882" s="226"/>
      <c r="S882" s="226"/>
      <c r="T882" s="227"/>
      <c r="AT882" s="228" t="s">
        <v>177</v>
      </c>
      <c r="AU882" s="228" t="s">
        <v>80</v>
      </c>
      <c r="AV882" s="12" t="s">
        <v>78</v>
      </c>
      <c r="AW882" s="12" t="s">
        <v>35</v>
      </c>
      <c r="AX882" s="12" t="s">
        <v>71</v>
      </c>
      <c r="AY882" s="228" t="s">
        <v>168</v>
      </c>
    </row>
    <row r="883" spans="2:65" s="12" customFormat="1" ht="13.5">
      <c r="B883" s="217"/>
      <c r="C883" s="218"/>
      <c r="D883" s="219" t="s">
        <v>177</v>
      </c>
      <c r="E883" s="220" t="s">
        <v>21</v>
      </c>
      <c r="F883" s="221" t="s">
        <v>430</v>
      </c>
      <c r="G883" s="218"/>
      <c r="H883" s="222" t="s">
        <v>21</v>
      </c>
      <c r="I883" s="223"/>
      <c r="J883" s="218"/>
      <c r="K883" s="218"/>
      <c r="L883" s="224"/>
      <c r="M883" s="225"/>
      <c r="N883" s="226"/>
      <c r="O883" s="226"/>
      <c r="P883" s="226"/>
      <c r="Q883" s="226"/>
      <c r="R883" s="226"/>
      <c r="S883" s="226"/>
      <c r="T883" s="227"/>
      <c r="AT883" s="228" t="s">
        <v>177</v>
      </c>
      <c r="AU883" s="228" t="s">
        <v>80</v>
      </c>
      <c r="AV883" s="12" t="s">
        <v>78</v>
      </c>
      <c r="AW883" s="12" t="s">
        <v>35</v>
      </c>
      <c r="AX883" s="12" t="s">
        <v>71</v>
      </c>
      <c r="AY883" s="228" t="s">
        <v>168</v>
      </c>
    </row>
    <row r="884" spans="2:65" s="13" customFormat="1" ht="13.5">
      <c r="B884" s="229"/>
      <c r="C884" s="230"/>
      <c r="D884" s="219" t="s">
        <v>177</v>
      </c>
      <c r="E884" s="231" t="s">
        <v>21</v>
      </c>
      <c r="F884" s="232" t="s">
        <v>1022</v>
      </c>
      <c r="G884" s="230"/>
      <c r="H884" s="233">
        <v>420.84</v>
      </c>
      <c r="I884" s="234"/>
      <c r="J884" s="230"/>
      <c r="K884" s="230"/>
      <c r="L884" s="235"/>
      <c r="M884" s="236"/>
      <c r="N884" s="237"/>
      <c r="O884" s="237"/>
      <c r="P884" s="237"/>
      <c r="Q884" s="237"/>
      <c r="R884" s="237"/>
      <c r="S884" s="237"/>
      <c r="T884" s="238"/>
      <c r="AT884" s="239" t="s">
        <v>177</v>
      </c>
      <c r="AU884" s="239" t="s">
        <v>80</v>
      </c>
      <c r="AV884" s="13" t="s">
        <v>80</v>
      </c>
      <c r="AW884" s="13" t="s">
        <v>35</v>
      </c>
      <c r="AX884" s="13" t="s">
        <v>71</v>
      </c>
      <c r="AY884" s="239" t="s">
        <v>168</v>
      </c>
    </row>
    <row r="885" spans="2:65" s="13" customFormat="1" ht="13.5">
      <c r="B885" s="229"/>
      <c r="C885" s="230"/>
      <c r="D885" s="219" t="s">
        <v>177</v>
      </c>
      <c r="E885" s="231" t="s">
        <v>21</v>
      </c>
      <c r="F885" s="232" t="s">
        <v>1023</v>
      </c>
      <c r="G885" s="230"/>
      <c r="H885" s="233">
        <v>-100.8</v>
      </c>
      <c r="I885" s="234"/>
      <c r="J885" s="230"/>
      <c r="K885" s="230"/>
      <c r="L885" s="235"/>
      <c r="M885" s="236"/>
      <c r="N885" s="237"/>
      <c r="O885" s="237"/>
      <c r="P885" s="237"/>
      <c r="Q885" s="237"/>
      <c r="R885" s="237"/>
      <c r="S885" s="237"/>
      <c r="T885" s="238"/>
      <c r="AT885" s="239" t="s">
        <v>177</v>
      </c>
      <c r="AU885" s="239" t="s">
        <v>80</v>
      </c>
      <c r="AV885" s="13" t="s">
        <v>80</v>
      </c>
      <c r="AW885" s="13" t="s">
        <v>35</v>
      </c>
      <c r="AX885" s="13" t="s">
        <v>71</v>
      </c>
      <c r="AY885" s="239" t="s">
        <v>168</v>
      </c>
    </row>
    <row r="886" spans="2:65" s="12" customFormat="1" ht="13.5">
      <c r="B886" s="217"/>
      <c r="C886" s="218"/>
      <c r="D886" s="219" t="s">
        <v>177</v>
      </c>
      <c r="E886" s="220" t="s">
        <v>21</v>
      </c>
      <c r="F886" s="221" t="s">
        <v>433</v>
      </c>
      <c r="G886" s="218"/>
      <c r="H886" s="222" t="s">
        <v>21</v>
      </c>
      <c r="I886" s="223"/>
      <c r="J886" s="218"/>
      <c r="K886" s="218"/>
      <c r="L886" s="224"/>
      <c r="M886" s="225"/>
      <c r="N886" s="226"/>
      <c r="O886" s="226"/>
      <c r="P886" s="226"/>
      <c r="Q886" s="226"/>
      <c r="R886" s="226"/>
      <c r="S886" s="226"/>
      <c r="T886" s="227"/>
      <c r="AT886" s="228" t="s">
        <v>177</v>
      </c>
      <c r="AU886" s="228" t="s">
        <v>80</v>
      </c>
      <c r="AV886" s="12" t="s">
        <v>78</v>
      </c>
      <c r="AW886" s="12" t="s">
        <v>35</v>
      </c>
      <c r="AX886" s="12" t="s">
        <v>71</v>
      </c>
      <c r="AY886" s="228" t="s">
        <v>168</v>
      </c>
    </row>
    <row r="887" spans="2:65" s="13" customFormat="1" ht="13.5">
      <c r="B887" s="229"/>
      <c r="C887" s="230"/>
      <c r="D887" s="219" t="s">
        <v>177</v>
      </c>
      <c r="E887" s="231" t="s">
        <v>21</v>
      </c>
      <c r="F887" s="232" t="s">
        <v>1024</v>
      </c>
      <c r="G887" s="230"/>
      <c r="H887" s="233">
        <v>122.45</v>
      </c>
      <c r="I887" s="234"/>
      <c r="J887" s="230"/>
      <c r="K887" s="230"/>
      <c r="L887" s="235"/>
      <c r="M887" s="236"/>
      <c r="N887" s="237"/>
      <c r="O887" s="237"/>
      <c r="P887" s="237"/>
      <c r="Q887" s="237"/>
      <c r="R887" s="237"/>
      <c r="S887" s="237"/>
      <c r="T887" s="238"/>
      <c r="AT887" s="239" t="s">
        <v>177</v>
      </c>
      <c r="AU887" s="239" t="s">
        <v>80</v>
      </c>
      <c r="AV887" s="13" t="s">
        <v>80</v>
      </c>
      <c r="AW887" s="13" t="s">
        <v>35</v>
      </c>
      <c r="AX887" s="13" t="s">
        <v>71</v>
      </c>
      <c r="AY887" s="239" t="s">
        <v>168</v>
      </c>
    </row>
    <row r="888" spans="2:65" s="13" customFormat="1" ht="13.5">
      <c r="B888" s="229"/>
      <c r="C888" s="230"/>
      <c r="D888" s="219" t="s">
        <v>177</v>
      </c>
      <c r="E888" s="231" t="s">
        <v>21</v>
      </c>
      <c r="F888" s="232" t="s">
        <v>1025</v>
      </c>
      <c r="G888" s="230"/>
      <c r="H888" s="233">
        <v>-3.24</v>
      </c>
      <c r="I888" s="234"/>
      <c r="J888" s="230"/>
      <c r="K888" s="230"/>
      <c r="L888" s="235"/>
      <c r="M888" s="236"/>
      <c r="N888" s="237"/>
      <c r="O888" s="237"/>
      <c r="P888" s="237"/>
      <c r="Q888" s="237"/>
      <c r="R888" s="237"/>
      <c r="S888" s="237"/>
      <c r="T888" s="238"/>
      <c r="AT888" s="239" t="s">
        <v>177</v>
      </c>
      <c r="AU888" s="239" t="s">
        <v>80</v>
      </c>
      <c r="AV888" s="13" t="s">
        <v>80</v>
      </c>
      <c r="AW888" s="13" t="s">
        <v>35</v>
      </c>
      <c r="AX888" s="13" t="s">
        <v>71</v>
      </c>
      <c r="AY888" s="239" t="s">
        <v>168</v>
      </c>
    </row>
    <row r="889" spans="2:65" s="13" customFormat="1" ht="13.5">
      <c r="B889" s="229"/>
      <c r="C889" s="230"/>
      <c r="D889" s="219" t="s">
        <v>177</v>
      </c>
      <c r="E889" s="231" t="s">
        <v>21</v>
      </c>
      <c r="F889" s="232" t="s">
        <v>1026</v>
      </c>
      <c r="G889" s="230"/>
      <c r="H889" s="233">
        <v>-19.2</v>
      </c>
      <c r="I889" s="234"/>
      <c r="J889" s="230"/>
      <c r="K889" s="230"/>
      <c r="L889" s="235"/>
      <c r="M889" s="236"/>
      <c r="N889" s="237"/>
      <c r="O889" s="237"/>
      <c r="P889" s="237"/>
      <c r="Q889" s="237"/>
      <c r="R889" s="237"/>
      <c r="S889" s="237"/>
      <c r="T889" s="238"/>
      <c r="AT889" s="239" t="s">
        <v>177</v>
      </c>
      <c r="AU889" s="239" t="s">
        <v>80</v>
      </c>
      <c r="AV889" s="13" t="s">
        <v>80</v>
      </c>
      <c r="AW889" s="13" t="s">
        <v>35</v>
      </c>
      <c r="AX889" s="13" t="s">
        <v>71</v>
      </c>
      <c r="AY889" s="239" t="s">
        <v>168</v>
      </c>
    </row>
    <row r="890" spans="2:65" s="12" customFormat="1" ht="13.5">
      <c r="B890" s="217"/>
      <c r="C890" s="218"/>
      <c r="D890" s="219" t="s">
        <v>177</v>
      </c>
      <c r="E890" s="220" t="s">
        <v>21</v>
      </c>
      <c r="F890" s="221" t="s">
        <v>283</v>
      </c>
      <c r="G890" s="218"/>
      <c r="H890" s="222" t="s">
        <v>21</v>
      </c>
      <c r="I890" s="223"/>
      <c r="J890" s="218"/>
      <c r="K890" s="218"/>
      <c r="L890" s="224"/>
      <c r="M890" s="225"/>
      <c r="N890" s="226"/>
      <c r="O890" s="226"/>
      <c r="P890" s="226"/>
      <c r="Q890" s="226"/>
      <c r="R890" s="226"/>
      <c r="S890" s="226"/>
      <c r="T890" s="227"/>
      <c r="AT890" s="228" t="s">
        <v>177</v>
      </c>
      <c r="AU890" s="228" t="s">
        <v>80</v>
      </c>
      <c r="AV890" s="12" t="s">
        <v>78</v>
      </c>
      <c r="AW890" s="12" t="s">
        <v>35</v>
      </c>
      <c r="AX890" s="12" t="s">
        <v>71</v>
      </c>
      <c r="AY890" s="228" t="s">
        <v>168</v>
      </c>
    </row>
    <row r="891" spans="2:65" s="13" customFormat="1" ht="13.5">
      <c r="B891" s="229"/>
      <c r="C891" s="230"/>
      <c r="D891" s="219" t="s">
        <v>177</v>
      </c>
      <c r="E891" s="231" t="s">
        <v>21</v>
      </c>
      <c r="F891" s="232" t="s">
        <v>1027</v>
      </c>
      <c r="G891" s="230"/>
      <c r="H891" s="233">
        <v>353.59</v>
      </c>
      <c r="I891" s="234"/>
      <c r="J891" s="230"/>
      <c r="K891" s="230"/>
      <c r="L891" s="235"/>
      <c r="M891" s="236"/>
      <c r="N891" s="237"/>
      <c r="O891" s="237"/>
      <c r="P891" s="237"/>
      <c r="Q891" s="237"/>
      <c r="R891" s="237"/>
      <c r="S891" s="237"/>
      <c r="T891" s="238"/>
      <c r="AT891" s="239" t="s">
        <v>177</v>
      </c>
      <c r="AU891" s="239" t="s">
        <v>80</v>
      </c>
      <c r="AV891" s="13" t="s">
        <v>80</v>
      </c>
      <c r="AW891" s="13" t="s">
        <v>35</v>
      </c>
      <c r="AX891" s="13" t="s">
        <v>71</v>
      </c>
      <c r="AY891" s="239" t="s">
        <v>168</v>
      </c>
    </row>
    <row r="892" spans="2:65" s="13" customFormat="1" ht="13.5">
      <c r="B892" s="229"/>
      <c r="C892" s="230"/>
      <c r="D892" s="219" t="s">
        <v>177</v>
      </c>
      <c r="E892" s="231" t="s">
        <v>21</v>
      </c>
      <c r="F892" s="232" t="s">
        <v>1028</v>
      </c>
      <c r="G892" s="230"/>
      <c r="H892" s="233">
        <v>-50.4</v>
      </c>
      <c r="I892" s="234"/>
      <c r="J892" s="230"/>
      <c r="K892" s="230"/>
      <c r="L892" s="235"/>
      <c r="M892" s="236"/>
      <c r="N892" s="237"/>
      <c r="O892" s="237"/>
      <c r="P892" s="237"/>
      <c r="Q892" s="237"/>
      <c r="R892" s="237"/>
      <c r="S892" s="237"/>
      <c r="T892" s="238"/>
      <c r="AT892" s="239" t="s">
        <v>177</v>
      </c>
      <c r="AU892" s="239" t="s">
        <v>80</v>
      </c>
      <c r="AV892" s="13" t="s">
        <v>80</v>
      </c>
      <c r="AW892" s="13" t="s">
        <v>35</v>
      </c>
      <c r="AX892" s="13" t="s">
        <v>71</v>
      </c>
      <c r="AY892" s="239" t="s">
        <v>168</v>
      </c>
    </row>
    <row r="893" spans="2:65" s="13" customFormat="1" ht="13.5">
      <c r="B893" s="229"/>
      <c r="C893" s="230"/>
      <c r="D893" s="219" t="s">
        <v>177</v>
      </c>
      <c r="E893" s="231" t="s">
        <v>21</v>
      </c>
      <c r="F893" s="232" t="s">
        <v>1029</v>
      </c>
      <c r="G893" s="230"/>
      <c r="H893" s="233">
        <v>-34.56</v>
      </c>
      <c r="I893" s="234"/>
      <c r="J893" s="230"/>
      <c r="K893" s="230"/>
      <c r="L893" s="235"/>
      <c r="M893" s="236"/>
      <c r="N893" s="237"/>
      <c r="O893" s="237"/>
      <c r="P893" s="237"/>
      <c r="Q893" s="237"/>
      <c r="R893" s="237"/>
      <c r="S893" s="237"/>
      <c r="T893" s="238"/>
      <c r="AT893" s="239" t="s">
        <v>177</v>
      </c>
      <c r="AU893" s="239" t="s">
        <v>80</v>
      </c>
      <c r="AV893" s="13" t="s">
        <v>80</v>
      </c>
      <c r="AW893" s="13" t="s">
        <v>35</v>
      </c>
      <c r="AX893" s="13" t="s">
        <v>71</v>
      </c>
      <c r="AY893" s="239" t="s">
        <v>168</v>
      </c>
    </row>
    <row r="894" spans="2:65" s="12" customFormat="1" ht="13.5">
      <c r="B894" s="217"/>
      <c r="C894" s="218"/>
      <c r="D894" s="219" t="s">
        <v>177</v>
      </c>
      <c r="E894" s="220" t="s">
        <v>21</v>
      </c>
      <c r="F894" s="221" t="s">
        <v>440</v>
      </c>
      <c r="G894" s="218"/>
      <c r="H894" s="222" t="s">
        <v>21</v>
      </c>
      <c r="I894" s="223"/>
      <c r="J894" s="218"/>
      <c r="K894" s="218"/>
      <c r="L894" s="224"/>
      <c r="M894" s="225"/>
      <c r="N894" s="226"/>
      <c r="O894" s="226"/>
      <c r="P894" s="226"/>
      <c r="Q894" s="226"/>
      <c r="R894" s="226"/>
      <c r="S894" s="226"/>
      <c r="T894" s="227"/>
      <c r="AT894" s="228" t="s">
        <v>177</v>
      </c>
      <c r="AU894" s="228" t="s">
        <v>80</v>
      </c>
      <c r="AV894" s="12" t="s">
        <v>78</v>
      </c>
      <c r="AW894" s="12" t="s">
        <v>35</v>
      </c>
      <c r="AX894" s="12" t="s">
        <v>71</v>
      </c>
      <c r="AY894" s="228" t="s">
        <v>168</v>
      </c>
    </row>
    <row r="895" spans="2:65" s="13" customFormat="1" ht="13.5">
      <c r="B895" s="229"/>
      <c r="C895" s="230"/>
      <c r="D895" s="219" t="s">
        <v>177</v>
      </c>
      <c r="E895" s="231" t="s">
        <v>21</v>
      </c>
      <c r="F895" s="232" t="s">
        <v>1030</v>
      </c>
      <c r="G895" s="230"/>
      <c r="H895" s="233">
        <v>169.23</v>
      </c>
      <c r="I895" s="234"/>
      <c r="J895" s="230"/>
      <c r="K895" s="230"/>
      <c r="L895" s="235"/>
      <c r="M895" s="236"/>
      <c r="N895" s="237"/>
      <c r="O895" s="237"/>
      <c r="P895" s="237"/>
      <c r="Q895" s="237"/>
      <c r="R895" s="237"/>
      <c r="S895" s="237"/>
      <c r="T895" s="238"/>
      <c r="AT895" s="239" t="s">
        <v>177</v>
      </c>
      <c r="AU895" s="239" t="s">
        <v>80</v>
      </c>
      <c r="AV895" s="13" t="s">
        <v>80</v>
      </c>
      <c r="AW895" s="13" t="s">
        <v>35</v>
      </c>
      <c r="AX895" s="13" t="s">
        <v>71</v>
      </c>
      <c r="AY895" s="239" t="s">
        <v>168</v>
      </c>
    </row>
    <row r="896" spans="2:65" s="13" customFormat="1" ht="13.5">
      <c r="B896" s="229"/>
      <c r="C896" s="230"/>
      <c r="D896" s="219" t="s">
        <v>177</v>
      </c>
      <c r="E896" s="231" t="s">
        <v>21</v>
      </c>
      <c r="F896" s="232" t="s">
        <v>1031</v>
      </c>
      <c r="G896" s="230"/>
      <c r="H896" s="233">
        <v>-9.6</v>
      </c>
      <c r="I896" s="234"/>
      <c r="J896" s="230"/>
      <c r="K896" s="230"/>
      <c r="L896" s="235"/>
      <c r="M896" s="236"/>
      <c r="N896" s="237"/>
      <c r="O896" s="237"/>
      <c r="P896" s="237"/>
      <c r="Q896" s="237"/>
      <c r="R896" s="237"/>
      <c r="S896" s="237"/>
      <c r="T896" s="238"/>
      <c r="AT896" s="239" t="s">
        <v>177</v>
      </c>
      <c r="AU896" s="239" t="s">
        <v>80</v>
      </c>
      <c r="AV896" s="13" t="s">
        <v>80</v>
      </c>
      <c r="AW896" s="13" t="s">
        <v>35</v>
      </c>
      <c r="AX896" s="13" t="s">
        <v>71</v>
      </c>
      <c r="AY896" s="239" t="s">
        <v>168</v>
      </c>
    </row>
    <row r="897" spans="2:51" s="13" customFormat="1" ht="13.5">
      <c r="B897" s="229"/>
      <c r="C897" s="230"/>
      <c r="D897" s="219" t="s">
        <v>177</v>
      </c>
      <c r="E897" s="231" t="s">
        <v>21</v>
      </c>
      <c r="F897" s="232" t="s">
        <v>1032</v>
      </c>
      <c r="G897" s="230"/>
      <c r="H897" s="233">
        <v>-28.8</v>
      </c>
      <c r="I897" s="234"/>
      <c r="J897" s="230"/>
      <c r="K897" s="230"/>
      <c r="L897" s="235"/>
      <c r="M897" s="236"/>
      <c r="N897" s="237"/>
      <c r="O897" s="237"/>
      <c r="P897" s="237"/>
      <c r="Q897" s="237"/>
      <c r="R897" s="237"/>
      <c r="S897" s="237"/>
      <c r="T897" s="238"/>
      <c r="AT897" s="239" t="s">
        <v>177</v>
      </c>
      <c r="AU897" s="239" t="s">
        <v>80</v>
      </c>
      <c r="AV897" s="13" t="s">
        <v>80</v>
      </c>
      <c r="AW897" s="13" t="s">
        <v>35</v>
      </c>
      <c r="AX897" s="13" t="s">
        <v>71</v>
      </c>
      <c r="AY897" s="239" t="s">
        <v>168</v>
      </c>
    </row>
    <row r="898" spans="2:51" s="12" customFormat="1" ht="13.5">
      <c r="B898" s="217"/>
      <c r="C898" s="218"/>
      <c r="D898" s="219" t="s">
        <v>177</v>
      </c>
      <c r="E898" s="220" t="s">
        <v>21</v>
      </c>
      <c r="F898" s="221" t="s">
        <v>420</v>
      </c>
      <c r="G898" s="218"/>
      <c r="H898" s="222" t="s">
        <v>21</v>
      </c>
      <c r="I898" s="223"/>
      <c r="J898" s="218"/>
      <c r="K898" s="218"/>
      <c r="L898" s="224"/>
      <c r="M898" s="225"/>
      <c r="N898" s="226"/>
      <c r="O898" s="226"/>
      <c r="P898" s="226"/>
      <c r="Q898" s="226"/>
      <c r="R898" s="226"/>
      <c r="S898" s="226"/>
      <c r="T898" s="227"/>
      <c r="AT898" s="228" t="s">
        <v>177</v>
      </c>
      <c r="AU898" s="228" t="s">
        <v>80</v>
      </c>
      <c r="AV898" s="12" t="s">
        <v>78</v>
      </c>
      <c r="AW898" s="12" t="s">
        <v>35</v>
      </c>
      <c r="AX898" s="12" t="s">
        <v>71</v>
      </c>
      <c r="AY898" s="228" t="s">
        <v>168</v>
      </c>
    </row>
    <row r="899" spans="2:51" s="13" customFormat="1" ht="13.5">
      <c r="B899" s="229"/>
      <c r="C899" s="230"/>
      <c r="D899" s="219" t="s">
        <v>177</v>
      </c>
      <c r="E899" s="231" t="s">
        <v>21</v>
      </c>
      <c r="F899" s="232" t="s">
        <v>1033</v>
      </c>
      <c r="G899" s="230"/>
      <c r="H899" s="233">
        <v>96.233000000000004</v>
      </c>
      <c r="I899" s="234"/>
      <c r="J899" s="230"/>
      <c r="K899" s="230"/>
      <c r="L899" s="235"/>
      <c r="M899" s="236"/>
      <c r="N899" s="237"/>
      <c r="O899" s="237"/>
      <c r="P899" s="237"/>
      <c r="Q899" s="237"/>
      <c r="R899" s="237"/>
      <c r="S899" s="237"/>
      <c r="T899" s="238"/>
      <c r="AT899" s="239" t="s">
        <v>177</v>
      </c>
      <c r="AU899" s="239" t="s">
        <v>80</v>
      </c>
      <c r="AV899" s="13" t="s">
        <v>80</v>
      </c>
      <c r="AW899" s="13" t="s">
        <v>35</v>
      </c>
      <c r="AX899" s="13" t="s">
        <v>71</v>
      </c>
      <c r="AY899" s="239" t="s">
        <v>168</v>
      </c>
    </row>
    <row r="900" spans="2:51" s="13" customFormat="1" ht="13.5">
      <c r="B900" s="229"/>
      <c r="C900" s="230"/>
      <c r="D900" s="219" t="s">
        <v>177</v>
      </c>
      <c r="E900" s="231" t="s">
        <v>21</v>
      </c>
      <c r="F900" s="232" t="s">
        <v>1034</v>
      </c>
      <c r="G900" s="230"/>
      <c r="H900" s="233">
        <v>-52.448</v>
      </c>
      <c r="I900" s="234"/>
      <c r="J900" s="230"/>
      <c r="K900" s="230"/>
      <c r="L900" s="235"/>
      <c r="M900" s="236"/>
      <c r="N900" s="237"/>
      <c r="O900" s="237"/>
      <c r="P900" s="237"/>
      <c r="Q900" s="237"/>
      <c r="R900" s="237"/>
      <c r="S900" s="237"/>
      <c r="T900" s="238"/>
      <c r="AT900" s="239" t="s">
        <v>177</v>
      </c>
      <c r="AU900" s="239" t="s">
        <v>80</v>
      </c>
      <c r="AV900" s="13" t="s">
        <v>80</v>
      </c>
      <c r="AW900" s="13" t="s">
        <v>35</v>
      </c>
      <c r="AX900" s="13" t="s">
        <v>71</v>
      </c>
      <c r="AY900" s="239" t="s">
        <v>168</v>
      </c>
    </row>
    <row r="901" spans="2:51" s="12" customFormat="1" ht="13.5">
      <c r="B901" s="217"/>
      <c r="C901" s="218"/>
      <c r="D901" s="219" t="s">
        <v>177</v>
      </c>
      <c r="E901" s="220" t="s">
        <v>21</v>
      </c>
      <c r="F901" s="221" t="s">
        <v>473</v>
      </c>
      <c r="G901" s="218"/>
      <c r="H901" s="222" t="s">
        <v>21</v>
      </c>
      <c r="I901" s="223"/>
      <c r="J901" s="218"/>
      <c r="K901" s="218"/>
      <c r="L901" s="224"/>
      <c r="M901" s="225"/>
      <c r="N901" s="226"/>
      <c r="O901" s="226"/>
      <c r="P901" s="226"/>
      <c r="Q901" s="226"/>
      <c r="R901" s="226"/>
      <c r="S901" s="226"/>
      <c r="T901" s="227"/>
      <c r="AT901" s="228" t="s">
        <v>177</v>
      </c>
      <c r="AU901" s="228" t="s">
        <v>80</v>
      </c>
      <c r="AV901" s="12" t="s">
        <v>78</v>
      </c>
      <c r="AW901" s="12" t="s">
        <v>35</v>
      </c>
      <c r="AX901" s="12" t="s">
        <v>71</v>
      </c>
      <c r="AY901" s="228" t="s">
        <v>168</v>
      </c>
    </row>
    <row r="902" spans="2:51" s="13" customFormat="1" ht="13.5">
      <c r="B902" s="229"/>
      <c r="C902" s="230"/>
      <c r="D902" s="219" t="s">
        <v>177</v>
      </c>
      <c r="E902" s="231" t="s">
        <v>21</v>
      </c>
      <c r="F902" s="232" t="s">
        <v>1035</v>
      </c>
      <c r="G902" s="230"/>
      <c r="H902" s="233">
        <v>238.42500000000001</v>
      </c>
      <c r="I902" s="234"/>
      <c r="J902" s="230"/>
      <c r="K902" s="230"/>
      <c r="L902" s="235"/>
      <c r="M902" s="236"/>
      <c r="N902" s="237"/>
      <c r="O902" s="237"/>
      <c r="P902" s="237"/>
      <c r="Q902" s="237"/>
      <c r="R902" s="237"/>
      <c r="S902" s="237"/>
      <c r="T902" s="238"/>
      <c r="AT902" s="239" t="s">
        <v>177</v>
      </c>
      <c r="AU902" s="239" t="s">
        <v>80</v>
      </c>
      <c r="AV902" s="13" t="s">
        <v>80</v>
      </c>
      <c r="AW902" s="13" t="s">
        <v>35</v>
      </c>
      <c r="AX902" s="13" t="s">
        <v>71</v>
      </c>
      <c r="AY902" s="239" t="s">
        <v>168</v>
      </c>
    </row>
    <row r="903" spans="2:51" s="13" customFormat="1" ht="13.5">
      <c r="B903" s="229"/>
      <c r="C903" s="230"/>
      <c r="D903" s="219" t="s">
        <v>177</v>
      </c>
      <c r="E903" s="231" t="s">
        <v>21</v>
      </c>
      <c r="F903" s="232" t="s">
        <v>516</v>
      </c>
      <c r="G903" s="230"/>
      <c r="H903" s="233">
        <v>-29.138000000000002</v>
      </c>
      <c r="I903" s="234"/>
      <c r="J903" s="230"/>
      <c r="K903" s="230"/>
      <c r="L903" s="235"/>
      <c r="M903" s="236"/>
      <c r="N903" s="237"/>
      <c r="O903" s="237"/>
      <c r="P903" s="237"/>
      <c r="Q903" s="237"/>
      <c r="R903" s="237"/>
      <c r="S903" s="237"/>
      <c r="T903" s="238"/>
      <c r="AT903" s="239" t="s">
        <v>177</v>
      </c>
      <c r="AU903" s="239" t="s">
        <v>80</v>
      </c>
      <c r="AV903" s="13" t="s">
        <v>80</v>
      </c>
      <c r="AW903" s="13" t="s">
        <v>35</v>
      </c>
      <c r="AX903" s="13" t="s">
        <v>71</v>
      </c>
      <c r="AY903" s="239" t="s">
        <v>168</v>
      </c>
    </row>
    <row r="904" spans="2:51" s="13" customFormat="1" ht="13.5">
      <c r="B904" s="229"/>
      <c r="C904" s="230"/>
      <c r="D904" s="219" t="s">
        <v>177</v>
      </c>
      <c r="E904" s="231" t="s">
        <v>21</v>
      </c>
      <c r="F904" s="232" t="s">
        <v>512</v>
      </c>
      <c r="G904" s="230"/>
      <c r="H904" s="233">
        <v>-38.588000000000001</v>
      </c>
      <c r="I904" s="234"/>
      <c r="J904" s="230"/>
      <c r="K904" s="230"/>
      <c r="L904" s="235"/>
      <c r="M904" s="236"/>
      <c r="N904" s="237"/>
      <c r="O904" s="237"/>
      <c r="P904" s="237"/>
      <c r="Q904" s="237"/>
      <c r="R904" s="237"/>
      <c r="S904" s="237"/>
      <c r="T904" s="238"/>
      <c r="AT904" s="239" t="s">
        <v>177</v>
      </c>
      <c r="AU904" s="239" t="s">
        <v>80</v>
      </c>
      <c r="AV904" s="13" t="s">
        <v>80</v>
      </c>
      <c r="AW904" s="13" t="s">
        <v>35</v>
      </c>
      <c r="AX904" s="13" t="s">
        <v>71</v>
      </c>
      <c r="AY904" s="239" t="s">
        <v>168</v>
      </c>
    </row>
    <row r="905" spans="2:51" s="12" customFormat="1" ht="13.5">
      <c r="B905" s="217"/>
      <c r="C905" s="218"/>
      <c r="D905" s="219" t="s">
        <v>177</v>
      </c>
      <c r="E905" s="220" t="s">
        <v>21</v>
      </c>
      <c r="F905" s="221" t="s">
        <v>446</v>
      </c>
      <c r="G905" s="218"/>
      <c r="H905" s="222" t="s">
        <v>21</v>
      </c>
      <c r="I905" s="223"/>
      <c r="J905" s="218"/>
      <c r="K905" s="218"/>
      <c r="L905" s="224"/>
      <c r="M905" s="225"/>
      <c r="N905" s="226"/>
      <c r="O905" s="226"/>
      <c r="P905" s="226"/>
      <c r="Q905" s="226"/>
      <c r="R905" s="226"/>
      <c r="S905" s="226"/>
      <c r="T905" s="227"/>
      <c r="AT905" s="228" t="s">
        <v>177</v>
      </c>
      <c r="AU905" s="228" t="s">
        <v>80</v>
      </c>
      <c r="AV905" s="12" t="s">
        <v>78</v>
      </c>
      <c r="AW905" s="12" t="s">
        <v>35</v>
      </c>
      <c r="AX905" s="12" t="s">
        <v>71</v>
      </c>
      <c r="AY905" s="228" t="s">
        <v>168</v>
      </c>
    </row>
    <row r="906" spans="2:51" s="13" customFormat="1" ht="13.5">
      <c r="B906" s="229"/>
      <c r="C906" s="230"/>
      <c r="D906" s="219" t="s">
        <v>177</v>
      </c>
      <c r="E906" s="231" t="s">
        <v>21</v>
      </c>
      <c r="F906" s="232" t="s">
        <v>1030</v>
      </c>
      <c r="G906" s="230"/>
      <c r="H906" s="233">
        <v>169.23</v>
      </c>
      <c r="I906" s="234"/>
      <c r="J906" s="230"/>
      <c r="K906" s="230"/>
      <c r="L906" s="235"/>
      <c r="M906" s="236"/>
      <c r="N906" s="237"/>
      <c r="O906" s="237"/>
      <c r="P906" s="237"/>
      <c r="Q906" s="237"/>
      <c r="R906" s="237"/>
      <c r="S906" s="237"/>
      <c r="T906" s="238"/>
      <c r="AT906" s="239" t="s">
        <v>177</v>
      </c>
      <c r="AU906" s="239" t="s">
        <v>80</v>
      </c>
      <c r="AV906" s="13" t="s">
        <v>80</v>
      </c>
      <c r="AW906" s="13" t="s">
        <v>35</v>
      </c>
      <c r="AX906" s="13" t="s">
        <v>71</v>
      </c>
      <c r="AY906" s="239" t="s">
        <v>168</v>
      </c>
    </row>
    <row r="907" spans="2:51" s="13" customFormat="1" ht="13.5">
      <c r="B907" s="229"/>
      <c r="C907" s="230"/>
      <c r="D907" s="219" t="s">
        <v>177</v>
      </c>
      <c r="E907" s="231" t="s">
        <v>21</v>
      </c>
      <c r="F907" s="232" t="s">
        <v>1031</v>
      </c>
      <c r="G907" s="230"/>
      <c r="H907" s="233">
        <v>-9.6</v>
      </c>
      <c r="I907" s="234"/>
      <c r="J907" s="230"/>
      <c r="K907" s="230"/>
      <c r="L907" s="235"/>
      <c r="M907" s="236"/>
      <c r="N907" s="237"/>
      <c r="O907" s="237"/>
      <c r="P907" s="237"/>
      <c r="Q907" s="237"/>
      <c r="R907" s="237"/>
      <c r="S907" s="237"/>
      <c r="T907" s="238"/>
      <c r="AT907" s="239" t="s">
        <v>177</v>
      </c>
      <c r="AU907" s="239" t="s">
        <v>80</v>
      </c>
      <c r="AV907" s="13" t="s">
        <v>80</v>
      </c>
      <c r="AW907" s="13" t="s">
        <v>35</v>
      </c>
      <c r="AX907" s="13" t="s">
        <v>71</v>
      </c>
      <c r="AY907" s="239" t="s">
        <v>168</v>
      </c>
    </row>
    <row r="908" spans="2:51" s="13" customFormat="1" ht="13.5">
      <c r="B908" s="229"/>
      <c r="C908" s="230"/>
      <c r="D908" s="219" t="s">
        <v>177</v>
      </c>
      <c r="E908" s="231" t="s">
        <v>21</v>
      </c>
      <c r="F908" s="232" t="s">
        <v>1032</v>
      </c>
      <c r="G908" s="230"/>
      <c r="H908" s="233">
        <v>-28.8</v>
      </c>
      <c r="I908" s="234"/>
      <c r="J908" s="230"/>
      <c r="K908" s="230"/>
      <c r="L908" s="235"/>
      <c r="M908" s="236"/>
      <c r="N908" s="237"/>
      <c r="O908" s="237"/>
      <c r="P908" s="237"/>
      <c r="Q908" s="237"/>
      <c r="R908" s="237"/>
      <c r="S908" s="237"/>
      <c r="T908" s="238"/>
      <c r="AT908" s="239" t="s">
        <v>177</v>
      </c>
      <c r="AU908" s="239" t="s">
        <v>80</v>
      </c>
      <c r="AV908" s="13" t="s">
        <v>80</v>
      </c>
      <c r="AW908" s="13" t="s">
        <v>35</v>
      </c>
      <c r="AX908" s="13" t="s">
        <v>71</v>
      </c>
      <c r="AY908" s="239" t="s">
        <v>168</v>
      </c>
    </row>
    <row r="909" spans="2:51" s="12" customFormat="1" ht="13.5">
      <c r="B909" s="217"/>
      <c r="C909" s="218"/>
      <c r="D909" s="219" t="s">
        <v>177</v>
      </c>
      <c r="E909" s="220" t="s">
        <v>21</v>
      </c>
      <c r="F909" s="221" t="s">
        <v>285</v>
      </c>
      <c r="G909" s="218"/>
      <c r="H909" s="222" t="s">
        <v>21</v>
      </c>
      <c r="I909" s="223"/>
      <c r="J909" s="218"/>
      <c r="K909" s="218"/>
      <c r="L909" s="224"/>
      <c r="M909" s="225"/>
      <c r="N909" s="226"/>
      <c r="O909" s="226"/>
      <c r="P909" s="226"/>
      <c r="Q909" s="226"/>
      <c r="R909" s="226"/>
      <c r="S909" s="226"/>
      <c r="T909" s="227"/>
      <c r="AT909" s="228" t="s">
        <v>177</v>
      </c>
      <c r="AU909" s="228" t="s">
        <v>80</v>
      </c>
      <c r="AV909" s="12" t="s">
        <v>78</v>
      </c>
      <c r="AW909" s="12" t="s">
        <v>35</v>
      </c>
      <c r="AX909" s="12" t="s">
        <v>71</v>
      </c>
      <c r="AY909" s="228" t="s">
        <v>168</v>
      </c>
    </row>
    <row r="910" spans="2:51" s="13" customFormat="1" ht="13.5">
      <c r="B910" s="229"/>
      <c r="C910" s="230"/>
      <c r="D910" s="219" t="s">
        <v>177</v>
      </c>
      <c r="E910" s="231" t="s">
        <v>21</v>
      </c>
      <c r="F910" s="232" t="s">
        <v>1036</v>
      </c>
      <c r="G910" s="230"/>
      <c r="H910" s="233">
        <v>308.75</v>
      </c>
      <c r="I910" s="234"/>
      <c r="J910" s="230"/>
      <c r="K910" s="230"/>
      <c r="L910" s="235"/>
      <c r="M910" s="236"/>
      <c r="N910" s="237"/>
      <c r="O910" s="237"/>
      <c r="P910" s="237"/>
      <c r="Q910" s="237"/>
      <c r="R910" s="237"/>
      <c r="S910" s="237"/>
      <c r="T910" s="238"/>
      <c r="AT910" s="239" t="s">
        <v>177</v>
      </c>
      <c r="AU910" s="239" t="s">
        <v>80</v>
      </c>
      <c r="AV910" s="13" t="s">
        <v>80</v>
      </c>
      <c r="AW910" s="13" t="s">
        <v>35</v>
      </c>
      <c r="AX910" s="13" t="s">
        <v>71</v>
      </c>
      <c r="AY910" s="239" t="s">
        <v>168</v>
      </c>
    </row>
    <row r="911" spans="2:51" s="13" customFormat="1" ht="13.5">
      <c r="B911" s="229"/>
      <c r="C911" s="230"/>
      <c r="D911" s="219" t="s">
        <v>177</v>
      </c>
      <c r="E911" s="231" t="s">
        <v>21</v>
      </c>
      <c r="F911" s="232" t="s">
        <v>1037</v>
      </c>
      <c r="G911" s="230"/>
      <c r="H911" s="233">
        <v>-90.72</v>
      </c>
      <c r="I911" s="234"/>
      <c r="J911" s="230"/>
      <c r="K911" s="230"/>
      <c r="L911" s="235"/>
      <c r="M911" s="236"/>
      <c r="N911" s="237"/>
      <c r="O911" s="237"/>
      <c r="P911" s="237"/>
      <c r="Q911" s="237"/>
      <c r="R911" s="237"/>
      <c r="S911" s="237"/>
      <c r="T911" s="238"/>
      <c r="AT911" s="239" t="s">
        <v>177</v>
      </c>
      <c r="AU911" s="239" t="s">
        <v>80</v>
      </c>
      <c r="AV911" s="13" t="s">
        <v>80</v>
      </c>
      <c r="AW911" s="13" t="s">
        <v>35</v>
      </c>
      <c r="AX911" s="13" t="s">
        <v>71</v>
      </c>
      <c r="AY911" s="239" t="s">
        <v>168</v>
      </c>
    </row>
    <row r="912" spans="2:51" s="12" customFormat="1" ht="13.5">
      <c r="B912" s="217"/>
      <c r="C912" s="218"/>
      <c r="D912" s="219" t="s">
        <v>177</v>
      </c>
      <c r="E912" s="220" t="s">
        <v>21</v>
      </c>
      <c r="F912" s="221" t="s">
        <v>449</v>
      </c>
      <c r="G912" s="218"/>
      <c r="H912" s="222" t="s">
        <v>21</v>
      </c>
      <c r="I912" s="223"/>
      <c r="J912" s="218"/>
      <c r="K912" s="218"/>
      <c r="L912" s="224"/>
      <c r="M912" s="225"/>
      <c r="N912" s="226"/>
      <c r="O912" s="226"/>
      <c r="P912" s="226"/>
      <c r="Q912" s="226"/>
      <c r="R912" s="226"/>
      <c r="S912" s="226"/>
      <c r="T912" s="227"/>
      <c r="AT912" s="228" t="s">
        <v>177</v>
      </c>
      <c r="AU912" s="228" t="s">
        <v>80</v>
      </c>
      <c r="AV912" s="12" t="s">
        <v>78</v>
      </c>
      <c r="AW912" s="12" t="s">
        <v>35</v>
      </c>
      <c r="AX912" s="12" t="s">
        <v>71</v>
      </c>
      <c r="AY912" s="228" t="s">
        <v>168</v>
      </c>
    </row>
    <row r="913" spans="2:65" s="13" customFormat="1" ht="13.5">
      <c r="B913" s="229"/>
      <c r="C913" s="230"/>
      <c r="D913" s="219" t="s">
        <v>177</v>
      </c>
      <c r="E913" s="231" t="s">
        <v>21</v>
      </c>
      <c r="F913" s="232" t="s">
        <v>1038</v>
      </c>
      <c r="G913" s="230"/>
      <c r="H913" s="233">
        <v>88.11</v>
      </c>
      <c r="I913" s="234"/>
      <c r="J913" s="230"/>
      <c r="K913" s="230"/>
      <c r="L913" s="235"/>
      <c r="M913" s="236"/>
      <c r="N913" s="237"/>
      <c r="O913" s="237"/>
      <c r="P913" s="237"/>
      <c r="Q913" s="237"/>
      <c r="R913" s="237"/>
      <c r="S913" s="237"/>
      <c r="T913" s="238"/>
      <c r="AT913" s="239" t="s">
        <v>177</v>
      </c>
      <c r="AU913" s="239" t="s">
        <v>80</v>
      </c>
      <c r="AV913" s="13" t="s">
        <v>80</v>
      </c>
      <c r="AW913" s="13" t="s">
        <v>35</v>
      </c>
      <c r="AX913" s="13" t="s">
        <v>71</v>
      </c>
      <c r="AY913" s="239" t="s">
        <v>168</v>
      </c>
    </row>
    <row r="914" spans="2:65" s="13" customFormat="1" ht="13.5">
      <c r="B914" s="229"/>
      <c r="C914" s="230"/>
      <c r="D914" s="219" t="s">
        <v>177</v>
      </c>
      <c r="E914" s="231" t="s">
        <v>21</v>
      </c>
      <c r="F914" s="232" t="s">
        <v>1025</v>
      </c>
      <c r="G914" s="230"/>
      <c r="H914" s="233">
        <v>-3.24</v>
      </c>
      <c r="I914" s="234"/>
      <c r="J914" s="230"/>
      <c r="K914" s="230"/>
      <c r="L914" s="235"/>
      <c r="M914" s="236"/>
      <c r="N914" s="237"/>
      <c r="O914" s="237"/>
      <c r="P914" s="237"/>
      <c r="Q914" s="237"/>
      <c r="R914" s="237"/>
      <c r="S914" s="237"/>
      <c r="T914" s="238"/>
      <c r="AT914" s="239" t="s">
        <v>177</v>
      </c>
      <c r="AU914" s="239" t="s">
        <v>80</v>
      </c>
      <c r="AV914" s="13" t="s">
        <v>80</v>
      </c>
      <c r="AW914" s="13" t="s">
        <v>35</v>
      </c>
      <c r="AX914" s="13" t="s">
        <v>71</v>
      </c>
      <c r="AY914" s="239" t="s">
        <v>168</v>
      </c>
    </row>
    <row r="915" spans="2:65" s="13" customFormat="1" ht="13.5">
      <c r="B915" s="229"/>
      <c r="C915" s="230"/>
      <c r="D915" s="219" t="s">
        <v>177</v>
      </c>
      <c r="E915" s="231" t="s">
        <v>21</v>
      </c>
      <c r="F915" s="232" t="s">
        <v>1026</v>
      </c>
      <c r="G915" s="230"/>
      <c r="H915" s="233">
        <v>-19.2</v>
      </c>
      <c r="I915" s="234"/>
      <c r="J915" s="230"/>
      <c r="K915" s="230"/>
      <c r="L915" s="235"/>
      <c r="M915" s="236"/>
      <c r="N915" s="237"/>
      <c r="O915" s="237"/>
      <c r="P915" s="237"/>
      <c r="Q915" s="237"/>
      <c r="R915" s="237"/>
      <c r="S915" s="237"/>
      <c r="T915" s="238"/>
      <c r="AT915" s="239" t="s">
        <v>177</v>
      </c>
      <c r="AU915" s="239" t="s">
        <v>80</v>
      </c>
      <c r="AV915" s="13" t="s">
        <v>80</v>
      </c>
      <c r="AW915" s="13" t="s">
        <v>35</v>
      </c>
      <c r="AX915" s="13" t="s">
        <v>71</v>
      </c>
      <c r="AY915" s="239" t="s">
        <v>168</v>
      </c>
    </row>
    <row r="916" spans="2:65" s="12" customFormat="1" ht="13.5">
      <c r="B916" s="217"/>
      <c r="C916" s="218"/>
      <c r="D916" s="219" t="s">
        <v>177</v>
      </c>
      <c r="E916" s="220" t="s">
        <v>21</v>
      </c>
      <c r="F916" s="221" t="s">
        <v>451</v>
      </c>
      <c r="G916" s="218"/>
      <c r="H916" s="222" t="s">
        <v>21</v>
      </c>
      <c r="I916" s="223"/>
      <c r="J916" s="218"/>
      <c r="K916" s="218"/>
      <c r="L916" s="224"/>
      <c r="M916" s="225"/>
      <c r="N916" s="226"/>
      <c r="O916" s="226"/>
      <c r="P916" s="226"/>
      <c r="Q916" s="226"/>
      <c r="R916" s="226"/>
      <c r="S916" s="226"/>
      <c r="T916" s="227"/>
      <c r="AT916" s="228" t="s">
        <v>177</v>
      </c>
      <c r="AU916" s="228" t="s">
        <v>80</v>
      </c>
      <c r="AV916" s="12" t="s">
        <v>78</v>
      </c>
      <c r="AW916" s="12" t="s">
        <v>35</v>
      </c>
      <c r="AX916" s="12" t="s">
        <v>71</v>
      </c>
      <c r="AY916" s="228" t="s">
        <v>168</v>
      </c>
    </row>
    <row r="917" spans="2:65" s="13" customFormat="1" ht="13.5">
      <c r="B917" s="229"/>
      <c r="C917" s="230"/>
      <c r="D917" s="219" t="s">
        <v>177</v>
      </c>
      <c r="E917" s="231" t="s">
        <v>21</v>
      </c>
      <c r="F917" s="232" t="s">
        <v>1039</v>
      </c>
      <c r="G917" s="230"/>
      <c r="H917" s="233">
        <v>369.94</v>
      </c>
      <c r="I917" s="234"/>
      <c r="J917" s="230"/>
      <c r="K917" s="230"/>
      <c r="L917" s="235"/>
      <c r="M917" s="236"/>
      <c r="N917" s="237"/>
      <c r="O917" s="237"/>
      <c r="P917" s="237"/>
      <c r="Q917" s="237"/>
      <c r="R917" s="237"/>
      <c r="S917" s="237"/>
      <c r="T917" s="238"/>
      <c r="AT917" s="239" t="s">
        <v>177</v>
      </c>
      <c r="AU917" s="239" t="s">
        <v>80</v>
      </c>
      <c r="AV917" s="13" t="s">
        <v>80</v>
      </c>
      <c r="AW917" s="13" t="s">
        <v>35</v>
      </c>
      <c r="AX917" s="13" t="s">
        <v>71</v>
      </c>
      <c r="AY917" s="239" t="s">
        <v>168</v>
      </c>
    </row>
    <row r="918" spans="2:65" s="13" customFormat="1" ht="13.5">
      <c r="B918" s="229"/>
      <c r="C918" s="230"/>
      <c r="D918" s="219" t="s">
        <v>177</v>
      </c>
      <c r="E918" s="231" t="s">
        <v>21</v>
      </c>
      <c r="F918" s="232" t="s">
        <v>1040</v>
      </c>
      <c r="G918" s="230"/>
      <c r="H918" s="233">
        <v>-40.32</v>
      </c>
      <c r="I918" s="234"/>
      <c r="J918" s="230"/>
      <c r="K918" s="230"/>
      <c r="L918" s="235"/>
      <c r="M918" s="236"/>
      <c r="N918" s="237"/>
      <c r="O918" s="237"/>
      <c r="P918" s="237"/>
      <c r="Q918" s="237"/>
      <c r="R918" s="237"/>
      <c r="S918" s="237"/>
      <c r="T918" s="238"/>
      <c r="AT918" s="239" t="s">
        <v>177</v>
      </c>
      <c r="AU918" s="239" t="s">
        <v>80</v>
      </c>
      <c r="AV918" s="13" t="s">
        <v>80</v>
      </c>
      <c r="AW918" s="13" t="s">
        <v>35</v>
      </c>
      <c r="AX918" s="13" t="s">
        <v>71</v>
      </c>
      <c r="AY918" s="239" t="s">
        <v>168</v>
      </c>
    </row>
    <row r="919" spans="2:65" s="13" customFormat="1" ht="13.5">
      <c r="B919" s="229"/>
      <c r="C919" s="230"/>
      <c r="D919" s="219" t="s">
        <v>177</v>
      </c>
      <c r="E919" s="231" t="s">
        <v>21</v>
      </c>
      <c r="F919" s="232" t="s">
        <v>1029</v>
      </c>
      <c r="G919" s="230"/>
      <c r="H919" s="233">
        <v>-34.56</v>
      </c>
      <c r="I919" s="234"/>
      <c r="J919" s="230"/>
      <c r="K919" s="230"/>
      <c r="L919" s="235"/>
      <c r="M919" s="236"/>
      <c r="N919" s="237"/>
      <c r="O919" s="237"/>
      <c r="P919" s="237"/>
      <c r="Q919" s="237"/>
      <c r="R919" s="237"/>
      <c r="S919" s="237"/>
      <c r="T919" s="238"/>
      <c r="AT919" s="239" t="s">
        <v>177</v>
      </c>
      <c r="AU919" s="239" t="s">
        <v>80</v>
      </c>
      <c r="AV919" s="13" t="s">
        <v>80</v>
      </c>
      <c r="AW919" s="13" t="s">
        <v>35</v>
      </c>
      <c r="AX919" s="13" t="s">
        <v>71</v>
      </c>
      <c r="AY919" s="239" t="s">
        <v>168</v>
      </c>
    </row>
    <row r="920" spans="2:65" s="14" customFormat="1" ht="13.5">
      <c r="B920" s="240"/>
      <c r="C920" s="241"/>
      <c r="D920" s="242" t="s">
        <v>177</v>
      </c>
      <c r="E920" s="243" t="s">
        <v>21</v>
      </c>
      <c r="F920" s="244" t="s">
        <v>184</v>
      </c>
      <c r="G920" s="241"/>
      <c r="H920" s="245">
        <v>1743.5840000000001</v>
      </c>
      <c r="I920" s="246"/>
      <c r="J920" s="241"/>
      <c r="K920" s="241"/>
      <c r="L920" s="247"/>
      <c r="M920" s="248"/>
      <c r="N920" s="249"/>
      <c r="O920" s="249"/>
      <c r="P920" s="249"/>
      <c r="Q920" s="249"/>
      <c r="R920" s="249"/>
      <c r="S920" s="249"/>
      <c r="T920" s="250"/>
      <c r="AT920" s="251" t="s">
        <v>177</v>
      </c>
      <c r="AU920" s="251" t="s">
        <v>80</v>
      </c>
      <c r="AV920" s="14" t="s">
        <v>175</v>
      </c>
      <c r="AW920" s="14" t="s">
        <v>35</v>
      </c>
      <c r="AX920" s="14" t="s">
        <v>78</v>
      </c>
      <c r="AY920" s="251" t="s">
        <v>168</v>
      </c>
    </row>
    <row r="921" spans="2:65" s="1" customFormat="1" ht="31.5" customHeight="1">
      <c r="B921" s="42"/>
      <c r="C921" s="205" t="s">
        <v>1041</v>
      </c>
      <c r="D921" s="205" t="s">
        <v>170</v>
      </c>
      <c r="E921" s="206" t="s">
        <v>1042</v>
      </c>
      <c r="F921" s="207" t="s">
        <v>1043</v>
      </c>
      <c r="G921" s="208" t="s">
        <v>173</v>
      </c>
      <c r="H921" s="209">
        <v>42.39</v>
      </c>
      <c r="I921" s="210"/>
      <c r="J921" s="211">
        <f>ROUND(I921*H921,2)</f>
        <v>0</v>
      </c>
      <c r="K921" s="207" t="s">
        <v>174</v>
      </c>
      <c r="L921" s="62"/>
      <c r="M921" s="212" t="s">
        <v>21</v>
      </c>
      <c r="N921" s="213" t="s">
        <v>42</v>
      </c>
      <c r="O921" s="43"/>
      <c r="P921" s="214">
        <f>O921*H921</f>
        <v>0</v>
      </c>
      <c r="Q921" s="214">
        <v>0</v>
      </c>
      <c r="R921" s="214">
        <f>Q921*H921</f>
        <v>0</v>
      </c>
      <c r="S921" s="214">
        <v>5.8999999999999997E-2</v>
      </c>
      <c r="T921" s="215">
        <f>S921*H921</f>
        <v>2.50101</v>
      </c>
      <c r="AR921" s="25" t="s">
        <v>175</v>
      </c>
      <c r="AT921" s="25" t="s">
        <v>170</v>
      </c>
      <c r="AU921" s="25" t="s">
        <v>80</v>
      </c>
      <c r="AY921" s="25" t="s">
        <v>168</v>
      </c>
      <c r="BE921" s="216">
        <f>IF(N921="základní",J921,0)</f>
        <v>0</v>
      </c>
      <c r="BF921" s="216">
        <f>IF(N921="snížená",J921,0)</f>
        <v>0</v>
      </c>
      <c r="BG921" s="216">
        <f>IF(N921="zákl. přenesená",J921,0)</f>
        <v>0</v>
      </c>
      <c r="BH921" s="216">
        <f>IF(N921="sníž. přenesená",J921,0)</f>
        <v>0</v>
      </c>
      <c r="BI921" s="216">
        <f>IF(N921="nulová",J921,0)</f>
        <v>0</v>
      </c>
      <c r="BJ921" s="25" t="s">
        <v>78</v>
      </c>
      <c r="BK921" s="216">
        <f>ROUND(I921*H921,2)</f>
        <v>0</v>
      </c>
      <c r="BL921" s="25" t="s">
        <v>175</v>
      </c>
      <c r="BM921" s="25" t="s">
        <v>1044</v>
      </c>
    </row>
    <row r="922" spans="2:65" s="12" customFormat="1" ht="13.5">
      <c r="B922" s="217"/>
      <c r="C922" s="218"/>
      <c r="D922" s="219" t="s">
        <v>177</v>
      </c>
      <c r="E922" s="220" t="s">
        <v>21</v>
      </c>
      <c r="F922" s="221" t="s">
        <v>365</v>
      </c>
      <c r="G922" s="218"/>
      <c r="H922" s="222" t="s">
        <v>21</v>
      </c>
      <c r="I922" s="223"/>
      <c r="J922" s="218"/>
      <c r="K922" s="218"/>
      <c r="L922" s="224"/>
      <c r="M922" s="225"/>
      <c r="N922" s="226"/>
      <c r="O922" s="226"/>
      <c r="P922" s="226"/>
      <c r="Q922" s="226"/>
      <c r="R922" s="226"/>
      <c r="S922" s="226"/>
      <c r="T922" s="227"/>
      <c r="AT922" s="228" t="s">
        <v>177</v>
      </c>
      <c r="AU922" s="228" t="s">
        <v>80</v>
      </c>
      <c r="AV922" s="12" t="s">
        <v>78</v>
      </c>
      <c r="AW922" s="12" t="s">
        <v>35</v>
      </c>
      <c r="AX922" s="12" t="s">
        <v>71</v>
      </c>
      <c r="AY922" s="228" t="s">
        <v>168</v>
      </c>
    </row>
    <row r="923" spans="2:65" s="13" customFormat="1" ht="13.5">
      <c r="B923" s="229"/>
      <c r="C923" s="230"/>
      <c r="D923" s="242" t="s">
        <v>177</v>
      </c>
      <c r="E923" s="252" t="s">
        <v>21</v>
      </c>
      <c r="F923" s="253" t="s">
        <v>1045</v>
      </c>
      <c r="G923" s="230"/>
      <c r="H923" s="254">
        <v>42.39</v>
      </c>
      <c r="I923" s="234"/>
      <c r="J923" s="230"/>
      <c r="K923" s="230"/>
      <c r="L923" s="235"/>
      <c r="M923" s="236"/>
      <c r="N923" s="237"/>
      <c r="O923" s="237"/>
      <c r="P923" s="237"/>
      <c r="Q923" s="237"/>
      <c r="R923" s="237"/>
      <c r="S923" s="237"/>
      <c r="T923" s="238"/>
      <c r="AT923" s="239" t="s">
        <v>177</v>
      </c>
      <c r="AU923" s="239" t="s">
        <v>80</v>
      </c>
      <c r="AV923" s="13" t="s">
        <v>80</v>
      </c>
      <c r="AW923" s="13" t="s">
        <v>35</v>
      </c>
      <c r="AX923" s="13" t="s">
        <v>78</v>
      </c>
      <c r="AY923" s="239" t="s">
        <v>168</v>
      </c>
    </row>
    <row r="924" spans="2:65" s="1" customFormat="1" ht="22.5" customHeight="1">
      <c r="B924" s="42"/>
      <c r="C924" s="205" t="s">
        <v>1046</v>
      </c>
      <c r="D924" s="205" t="s">
        <v>170</v>
      </c>
      <c r="E924" s="206" t="s">
        <v>1047</v>
      </c>
      <c r="F924" s="207" t="s">
        <v>1048</v>
      </c>
      <c r="G924" s="208" t="s">
        <v>173</v>
      </c>
      <c r="H924" s="209">
        <v>1141.32</v>
      </c>
      <c r="I924" s="210"/>
      <c r="J924" s="211">
        <f>ROUND(I924*H924,2)</f>
        <v>0</v>
      </c>
      <c r="K924" s="207" t="s">
        <v>174</v>
      </c>
      <c r="L924" s="62"/>
      <c r="M924" s="212" t="s">
        <v>21</v>
      </c>
      <c r="N924" s="213" t="s">
        <v>42</v>
      </c>
      <c r="O924" s="43"/>
      <c r="P924" s="214">
        <f>O924*H924</f>
        <v>0</v>
      </c>
      <c r="Q924" s="214">
        <v>0</v>
      </c>
      <c r="R924" s="214">
        <f>Q924*H924</f>
        <v>0</v>
      </c>
      <c r="S924" s="214">
        <v>8.8999999999999996E-2</v>
      </c>
      <c r="T924" s="215">
        <f>S924*H924</f>
        <v>101.57747999999999</v>
      </c>
      <c r="AR924" s="25" t="s">
        <v>175</v>
      </c>
      <c r="AT924" s="25" t="s">
        <v>170</v>
      </c>
      <c r="AU924" s="25" t="s">
        <v>80</v>
      </c>
      <c r="AY924" s="25" t="s">
        <v>168</v>
      </c>
      <c r="BE924" s="216">
        <f>IF(N924="základní",J924,0)</f>
        <v>0</v>
      </c>
      <c r="BF924" s="216">
        <f>IF(N924="snížená",J924,0)</f>
        <v>0</v>
      </c>
      <c r="BG924" s="216">
        <f>IF(N924="zákl. přenesená",J924,0)</f>
        <v>0</v>
      </c>
      <c r="BH924" s="216">
        <f>IF(N924="sníž. přenesená",J924,0)</f>
        <v>0</v>
      </c>
      <c r="BI924" s="216">
        <f>IF(N924="nulová",J924,0)</f>
        <v>0</v>
      </c>
      <c r="BJ924" s="25" t="s">
        <v>78</v>
      </c>
      <c r="BK924" s="216">
        <f>ROUND(I924*H924,2)</f>
        <v>0</v>
      </c>
      <c r="BL924" s="25" t="s">
        <v>175</v>
      </c>
      <c r="BM924" s="25" t="s">
        <v>1049</v>
      </c>
    </row>
    <row r="925" spans="2:65" s="12" customFormat="1" ht="13.5">
      <c r="B925" s="217"/>
      <c r="C925" s="218"/>
      <c r="D925" s="219" t="s">
        <v>177</v>
      </c>
      <c r="E925" s="220" t="s">
        <v>21</v>
      </c>
      <c r="F925" s="221" t="s">
        <v>440</v>
      </c>
      <c r="G925" s="218"/>
      <c r="H925" s="222" t="s">
        <v>21</v>
      </c>
      <c r="I925" s="223"/>
      <c r="J925" s="218"/>
      <c r="K925" s="218"/>
      <c r="L925" s="224"/>
      <c r="M925" s="225"/>
      <c r="N925" s="226"/>
      <c r="O925" s="226"/>
      <c r="P925" s="226"/>
      <c r="Q925" s="226"/>
      <c r="R925" s="226"/>
      <c r="S925" s="226"/>
      <c r="T925" s="227"/>
      <c r="AT925" s="228" t="s">
        <v>177</v>
      </c>
      <c r="AU925" s="228" t="s">
        <v>80</v>
      </c>
      <c r="AV925" s="12" t="s">
        <v>78</v>
      </c>
      <c r="AW925" s="12" t="s">
        <v>35</v>
      </c>
      <c r="AX925" s="12" t="s">
        <v>71</v>
      </c>
      <c r="AY925" s="228" t="s">
        <v>168</v>
      </c>
    </row>
    <row r="926" spans="2:65" s="13" customFormat="1" ht="13.5">
      <c r="B926" s="229"/>
      <c r="C926" s="230"/>
      <c r="D926" s="219" t="s">
        <v>177</v>
      </c>
      <c r="E926" s="231" t="s">
        <v>21</v>
      </c>
      <c r="F926" s="232" t="s">
        <v>1050</v>
      </c>
      <c r="G926" s="230"/>
      <c r="H926" s="233">
        <v>86.64</v>
      </c>
      <c r="I926" s="234"/>
      <c r="J926" s="230"/>
      <c r="K926" s="230"/>
      <c r="L926" s="235"/>
      <c r="M926" s="236"/>
      <c r="N926" s="237"/>
      <c r="O926" s="237"/>
      <c r="P926" s="237"/>
      <c r="Q926" s="237"/>
      <c r="R926" s="237"/>
      <c r="S926" s="237"/>
      <c r="T926" s="238"/>
      <c r="AT926" s="239" t="s">
        <v>177</v>
      </c>
      <c r="AU926" s="239" t="s">
        <v>80</v>
      </c>
      <c r="AV926" s="13" t="s">
        <v>80</v>
      </c>
      <c r="AW926" s="13" t="s">
        <v>35</v>
      </c>
      <c r="AX926" s="13" t="s">
        <v>71</v>
      </c>
      <c r="AY926" s="239" t="s">
        <v>168</v>
      </c>
    </row>
    <row r="927" spans="2:65" s="13" customFormat="1" ht="13.5">
      <c r="B927" s="229"/>
      <c r="C927" s="230"/>
      <c r="D927" s="219" t="s">
        <v>177</v>
      </c>
      <c r="E927" s="231" t="s">
        <v>21</v>
      </c>
      <c r="F927" s="232" t="s">
        <v>1051</v>
      </c>
      <c r="G927" s="230"/>
      <c r="H927" s="233">
        <v>-1.3</v>
      </c>
      <c r="I927" s="234"/>
      <c r="J927" s="230"/>
      <c r="K927" s="230"/>
      <c r="L927" s="235"/>
      <c r="M927" s="236"/>
      <c r="N927" s="237"/>
      <c r="O927" s="237"/>
      <c r="P927" s="237"/>
      <c r="Q927" s="237"/>
      <c r="R927" s="237"/>
      <c r="S927" s="237"/>
      <c r="T927" s="238"/>
      <c r="AT927" s="239" t="s">
        <v>177</v>
      </c>
      <c r="AU927" s="239" t="s">
        <v>80</v>
      </c>
      <c r="AV927" s="13" t="s">
        <v>80</v>
      </c>
      <c r="AW927" s="13" t="s">
        <v>35</v>
      </c>
      <c r="AX927" s="13" t="s">
        <v>71</v>
      </c>
      <c r="AY927" s="239" t="s">
        <v>168</v>
      </c>
    </row>
    <row r="928" spans="2:65" s="13" customFormat="1" ht="13.5">
      <c r="B928" s="229"/>
      <c r="C928" s="230"/>
      <c r="D928" s="219" t="s">
        <v>177</v>
      </c>
      <c r="E928" s="231" t="s">
        <v>21</v>
      </c>
      <c r="F928" s="232" t="s">
        <v>1052</v>
      </c>
      <c r="G928" s="230"/>
      <c r="H928" s="233">
        <v>-0.78</v>
      </c>
      <c r="I928" s="234"/>
      <c r="J928" s="230"/>
      <c r="K928" s="230"/>
      <c r="L928" s="235"/>
      <c r="M928" s="236"/>
      <c r="N928" s="237"/>
      <c r="O928" s="237"/>
      <c r="P928" s="237"/>
      <c r="Q928" s="237"/>
      <c r="R928" s="237"/>
      <c r="S928" s="237"/>
      <c r="T928" s="238"/>
      <c r="AT928" s="239" t="s">
        <v>177</v>
      </c>
      <c r="AU928" s="239" t="s">
        <v>80</v>
      </c>
      <c r="AV928" s="13" t="s">
        <v>80</v>
      </c>
      <c r="AW928" s="13" t="s">
        <v>35</v>
      </c>
      <c r="AX928" s="13" t="s">
        <v>71</v>
      </c>
      <c r="AY928" s="239" t="s">
        <v>168</v>
      </c>
    </row>
    <row r="929" spans="2:51" s="13" customFormat="1" ht="13.5">
      <c r="B929" s="229"/>
      <c r="C929" s="230"/>
      <c r="D929" s="219" t="s">
        <v>177</v>
      </c>
      <c r="E929" s="231" t="s">
        <v>21</v>
      </c>
      <c r="F929" s="232" t="s">
        <v>1053</v>
      </c>
      <c r="G929" s="230"/>
      <c r="H929" s="233">
        <v>-1.44</v>
      </c>
      <c r="I929" s="234"/>
      <c r="J929" s="230"/>
      <c r="K929" s="230"/>
      <c r="L929" s="235"/>
      <c r="M929" s="236"/>
      <c r="N929" s="237"/>
      <c r="O929" s="237"/>
      <c r="P929" s="237"/>
      <c r="Q929" s="237"/>
      <c r="R929" s="237"/>
      <c r="S929" s="237"/>
      <c r="T929" s="238"/>
      <c r="AT929" s="239" t="s">
        <v>177</v>
      </c>
      <c r="AU929" s="239" t="s">
        <v>80</v>
      </c>
      <c r="AV929" s="13" t="s">
        <v>80</v>
      </c>
      <c r="AW929" s="13" t="s">
        <v>35</v>
      </c>
      <c r="AX929" s="13" t="s">
        <v>71</v>
      </c>
      <c r="AY929" s="239" t="s">
        <v>168</v>
      </c>
    </row>
    <row r="930" spans="2:51" s="12" customFormat="1" ht="13.5">
      <c r="B930" s="217"/>
      <c r="C930" s="218"/>
      <c r="D930" s="219" t="s">
        <v>177</v>
      </c>
      <c r="E930" s="220" t="s">
        <v>21</v>
      </c>
      <c r="F930" s="221" t="s">
        <v>283</v>
      </c>
      <c r="G930" s="218"/>
      <c r="H930" s="222" t="s">
        <v>21</v>
      </c>
      <c r="I930" s="223"/>
      <c r="J930" s="218"/>
      <c r="K930" s="218"/>
      <c r="L930" s="224"/>
      <c r="M930" s="225"/>
      <c r="N930" s="226"/>
      <c r="O930" s="226"/>
      <c r="P930" s="226"/>
      <c r="Q930" s="226"/>
      <c r="R930" s="226"/>
      <c r="S930" s="226"/>
      <c r="T930" s="227"/>
      <c r="AT930" s="228" t="s">
        <v>177</v>
      </c>
      <c r="AU930" s="228" t="s">
        <v>80</v>
      </c>
      <c r="AV930" s="12" t="s">
        <v>78</v>
      </c>
      <c r="AW930" s="12" t="s">
        <v>35</v>
      </c>
      <c r="AX930" s="12" t="s">
        <v>71</v>
      </c>
      <c r="AY930" s="228" t="s">
        <v>168</v>
      </c>
    </row>
    <row r="931" spans="2:51" s="13" customFormat="1" ht="13.5">
      <c r="B931" s="229"/>
      <c r="C931" s="230"/>
      <c r="D931" s="219" t="s">
        <v>177</v>
      </c>
      <c r="E931" s="231" t="s">
        <v>21</v>
      </c>
      <c r="F931" s="232" t="s">
        <v>1054</v>
      </c>
      <c r="G931" s="230"/>
      <c r="H931" s="233">
        <v>249.01</v>
      </c>
      <c r="I931" s="234"/>
      <c r="J931" s="230"/>
      <c r="K931" s="230"/>
      <c r="L931" s="235"/>
      <c r="M931" s="236"/>
      <c r="N931" s="237"/>
      <c r="O931" s="237"/>
      <c r="P931" s="237"/>
      <c r="Q931" s="237"/>
      <c r="R931" s="237"/>
      <c r="S931" s="237"/>
      <c r="T931" s="238"/>
      <c r="AT931" s="239" t="s">
        <v>177</v>
      </c>
      <c r="AU931" s="239" t="s">
        <v>80</v>
      </c>
      <c r="AV931" s="13" t="s">
        <v>80</v>
      </c>
      <c r="AW931" s="13" t="s">
        <v>35</v>
      </c>
      <c r="AX931" s="13" t="s">
        <v>71</v>
      </c>
      <c r="AY931" s="239" t="s">
        <v>168</v>
      </c>
    </row>
    <row r="932" spans="2:51" s="13" customFormat="1" ht="13.5">
      <c r="B932" s="229"/>
      <c r="C932" s="230"/>
      <c r="D932" s="219" t="s">
        <v>177</v>
      </c>
      <c r="E932" s="231" t="s">
        <v>21</v>
      </c>
      <c r="F932" s="232" t="s">
        <v>1055</v>
      </c>
      <c r="G932" s="230"/>
      <c r="H932" s="233">
        <v>-5.5350000000000001</v>
      </c>
      <c r="I932" s="234"/>
      <c r="J932" s="230"/>
      <c r="K932" s="230"/>
      <c r="L932" s="235"/>
      <c r="M932" s="236"/>
      <c r="N932" s="237"/>
      <c r="O932" s="237"/>
      <c r="P932" s="237"/>
      <c r="Q932" s="237"/>
      <c r="R932" s="237"/>
      <c r="S932" s="237"/>
      <c r="T932" s="238"/>
      <c r="AT932" s="239" t="s">
        <v>177</v>
      </c>
      <c r="AU932" s="239" t="s">
        <v>80</v>
      </c>
      <c r="AV932" s="13" t="s">
        <v>80</v>
      </c>
      <c r="AW932" s="13" t="s">
        <v>35</v>
      </c>
      <c r="AX932" s="13" t="s">
        <v>71</v>
      </c>
      <c r="AY932" s="239" t="s">
        <v>168</v>
      </c>
    </row>
    <row r="933" spans="2:51" s="13" customFormat="1" ht="13.5">
      <c r="B933" s="229"/>
      <c r="C933" s="230"/>
      <c r="D933" s="219" t="s">
        <v>177</v>
      </c>
      <c r="E933" s="231" t="s">
        <v>21</v>
      </c>
      <c r="F933" s="232" t="s">
        <v>1056</v>
      </c>
      <c r="G933" s="230"/>
      <c r="H933" s="233">
        <v>-9.9</v>
      </c>
      <c r="I933" s="234"/>
      <c r="J933" s="230"/>
      <c r="K933" s="230"/>
      <c r="L933" s="235"/>
      <c r="M933" s="236"/>
      <c r="N933" s="237"/>
      <c r="O933" s="237"/>
      <c r="P933" s="237"/>
      <c r="Q933" s="237"/>
      <c r="R933" s="237"/>
      <c r="S933" s="237"/>
      <c r="T933" s="238"/>
      <c r="AT933" s="239" t="s">
        <v>177</v>
      </c>
      <c r="AU933" s="239" t="s">
        <v>80</v>
      </c>
      <c r="AV933" s="13" t="s">
        <v>80</v>
      </c>
      <c r="AW933" s="13" t="s">
        <v>35</v>
      </c>
      <c r="AX933" s="13" t="s">
        <v>71</v>
      </c>
      <c r="AY933" s="239" t="s">
        <v>168</v>
      </c>
    </row>
    <row r="934" spans="2:51" s="13" customFormat="1" ht="13.5">
      <c r="B934" s="229"/>
      <c r="C934" s="230"/>
      <c r="D934" s="219" t="s">
        <v>177</v>
      </c>
      <c r="E934" s="231" t="s">
        <v>21</v>
      </c>
      <c r="F934" s="232" t="s">
        <v>1057</v>
      </c>
      <c r="G934" s="230"/>
      <c r="H934" s="233">
        <v>-16.538</v>
      </c>
      <c r="I934" s="234"/>
      <c r="J934" s="230"/>
      <c r="K934" s="230"/>
      <c r="L934" s="235"/>
      <c r="M934" s="236"/>
      <c r="N934" s="237"/>
      <c r="O934" s="237"/>
      <c r="P934" s="237"/>
      <c r="Q934" s="237"/>
      <c r="R934" s="237"/>
      <c r="S934" s="237"/>
      <c r="T934" s="238"/>
      <c r="AT934" s="239" t="s">
        <v>177</v>
      </c>
      <c r="AU934" s="239" t="s">
        <v>80</v>
      </c>
      <c r="AV934" s="13" t="s">
        <v>80</v>
      </c>
      <c r="AW934" s="13" t="s">
        <v>35</v>
      </c>
      <c r="AX934" s="13" t="s">
        <v>71</v>
      </c>
      <c r="AY934" s="239" t="s">
        <v>168</v>
      </c>
    </row>
    <row r="935" spans="2:51" s="12" customFormat="1" ht="13.5">
      <c r="B935" s="217"/>
      <c r="C935" s="218"/>
      <c r="D935" s="219" t="s">
        <v>177</v>
      </c>
      <c r="E935" s="220" t="s">
        <v>21</v>
      </c>
      <c r="F935" s="221" t="s">
        <v>433</v>
      </c>
      <c r="G935" s="218"/>
      <c r="H935" s="222" t="s">
        <v>21</v>
      </c>
      <c r="I935" s="223"/>
      <c r="J935" s="218"/>
      <c r="K935" s="218"/>
      <c r="L935" s="224"/>
      <c r="M935" s="225"/>
      <c r="N935" s="226"/>
      <c r="O935" s="226"/>
      <c r="P935" s="226"/>
      <c r="Q935" s="226"/>
      <c r="R935" s="226"/>
      <c r="S935" s="226"/>
      <c r="T935" s="227"/>
      <c r="AT935" s="228" t="s">
        <v>177</v>
      </c>
      <c r="AU935" s="228" t="s">
        <v>80</v>
      </c>
      <c r="AV935" s="12" t="s">
        <v>78</v>
      </c>
      <c r="AW935" s="12" t="s">
        <v>35</v>
      </c>
      <c r="AX935" s="12" t="s">
        <v>71</v>
      </c>
      <c r="AY935" s="228" t="s">
        <v>168</v>
      </c>
    </row>
    <row r="936" spans="2:51" s="13" customFormat="1" ht="13.5">
      <c r="B936" s="229"/>
      <c r="C936" s="230"/>
      <c r="D936" s="219" t="s">
        <v>177</v>
      </c>
      <c r="E936" s="231" t="s">
        <v>21</v>
      </c>
      <c r="F936" s="232" t="s">
        <v>1058</v>
      </c>
      <c r="G936" s="230"/>
      <c r="H936" s="233">
        <v>9.1</v>
      </c>
      <c r="I936" s="234"/>
      <c r="J936" s="230"/>
      <c r="K936" s="230"/>
      <c r="L936" s="235"/>
      <c r="M936" s="236"/>
      <c r="N936" s="237"/>
      <c r="O936" s="237"/>
      <c r="P936" s="237"/>
      <c r="Q936" s="237"/>
      <c r="R936" s="237"/>
      <c r="S936" s="237"/>
      <c r="T936" s="238"/>
      <c r="AT936" s="239" t="s">
        <v>177</v>
      </c>
      <c r="AU936" s="239" t="s">
        <v>80</v>
      </c>
      <c r="AV936" s="13" t="s">
        <v>80</v>
      </c>
      <c r="AW936" s="13" t="s">
        <v>35</v>
      </c>
      <c r="AX936" s="13" t="s">
        <v>71</v>
      </c>
      <c r="AY936" s="239" t="s">
        <v>168</v>
      </c>
    </row>
    <row r="937" spans="2:51" s="13" customFormat="1" ht="13.5">
      <c r="B937" s="229"/>
      <c r="C937" s="230"/>
      <c r="D937" s="219" t="s">
        <v>177</v>
      </c>
      <c r="E937" s="231" t="s">
        <v>21</v>
      </c>
      <c r="F937" s="232" t="s">
        <v>1059</v>
      </c>
      <c r="G937" s="230"/>
      <c r="H937" s="233">
        <v>110.91</v>
      </c>
      <c r="I937" s="234"/>
      <c r="J937" s="230"/>
      <c r="K937" s="230"/>
      <c r="L937" s="235"/>
      <c r="M937" s="236"/>
      <c r="N937" s="237"/>
      <c r="O937" s="237"/>
      <c r="P937" s="237"/>
      <c r="Q937" s="237"/>
      <c r="R937" s="237"/>
      <c r="S937" s="237"/>
      <c r="T937" s="238"/>
      <c r="AT937" s="239" t="s">
        <v>177</v>
      </c>
      <c r="AU937" s="239" t="s">
        <v>80</v>
      </c>
      <c r="AV937" s="13" t="s">
        <v>80</v>
      </c>
      <c r="AW937" s="13" t="s">
        <v>35</v>
      </c>
      <c r="AX937" s="13" t="s">
        <v>71</v>
      </c>
      <c r="AY937" s="239" t="s">
        <v>168</v>
      </c>
    </row>
    <row r="938" spans="2:51" s="13" customFormat="1" ht="13.5">
      <c r="B938" s="229"/>
      <c r="C938" s="230"/>
      <c r="D938" s="219" t="s">
        <v>177</v>
      </c>
      <c r="E938" s="231" t="s">
        <v>21</v>
      </c>
      <c r="F938" s="232" t="s">
        <v>1060</v>
      </c>
      <c r="G938" s="230"/>
      <c r="H938" s="233">
        <v>-0.39</v>
      </c>
      <c r="I938" s="234"/>
      <c r="J938" s="230"/>
      <c r="K938" s="230"/>
      <c r="L938" s="235"/>
      <c r="M938" s="236"/>
      <c r="N938" s="237"/>
      <c r="O938" s="237"/>
      <c r="P938" s="237"/>
      <c r="Q938" s="237"/>
      <c r="R938" s="237"/>
      <c r="S938" s="237"/>
      <c r="T938" s="238"/>
      <c r="AT938" s="239" t="s">
        <v>177</v>
      </c>
      <c r="AU938" s="239" t="s">
        <v>80</v>
      </c>
      <c r="AV938" s="13" t="s">
        <v>80</v>
      </c>
      <c r="AW938" s="13" t="s">
        <v>35</v>
      </c>
      <c r="AX938" s="13" t="s">
        <v>71</v>
      </c>
      <c r="AY938" s="239" t="s">
        <v>168</v>
      </c>
    </row>
    <row r="939" spans="2:51" s="13" customFormat="1" ht="13.5">
      <c r="B939" s="229"/>
      <c r="C939" s="230"/>
      <c r="D939" s="219" t="s">
        <v>177</v>
      </c>
      <c r="E939" s="231" t="s">
        <v>21</v>
      </c>
      <c r="F939" s="232" t="s">
        <v>1061</v>
      </c>
      <c r="G939" s="230"/>
      <c r="H939" s="233">
        <v>-3.33</v>
      </c>
      <c r="I939" s="234"/>
      <c r="J939" s="230"/>
      <c r="K939" s="230"/>
      <c r="L939" s="235"/>
      <c r="M939" s="236"/>
      <c r="N939" s="237"/>
      <c r="O939" s="237"/>
      <c r="P939" s="237"/>
      <c r="Q939" s="237"/>
      <c r="R939" s="237"/>
      <c r="S939" s="237"/>
      <c r="T939" s="238"/>
      <c r="AT939" s="239" t="s">
        <v>177</v>
      </c>
      <c r="AU939" s="239" t="s">
        <v>80</v>
      </c>
      <c r="AV939" s="13" t="s">
        <v>80</v>
      </c>
      <c r="AW939" s="13" t="s">
        <v>35</v>
      </c>
      <c r="AX939" s="13" t="s">
        <v>71</v>
      </c>
      <c r="AY939" s="239" t="s">
        <v>168</v>
      </c>
    </row>
    <row r="940" spans="2:51" s="13" customFormat="1" ht="13.5">
      <c r="B940" s="229"/>
      <c r="C940" s="230"/>
      <c r="D940" s="219" t="s">
        <v>177</v>
      </c>
      <c r="E940" s="231" t="s">
        <v>21</v>
      </c>
      <c r="F940" s="232" t="s">
        <v>1062</v>
      </c>
      <c r="G940" s="230"/>
      <c r="H940" s="233">
        <v>-5.13</v>
      </c>
      <c r="I940" s="234"/>
      <c r="J940" s="230"/>
      <c r="K940" s="230"/>
      <c r="L940" s="235"/>
      <c r="M940" s="236"/>
      <c r="N940" s="237"/>
      <c r="O940" s="237"/>
      <c r="P940" s="237"/>
      <c r="Q940" s="237"/>
      <c r="R940" s="237"/>
      <c r="S940" s="237"/>
      <c r="T940" s="238"/>
      <c r="AT940" s="239" t="s">
        <v>177</v>
      </c>
      <c r="AU940" s="239" t="s">
        <v>80</v>
      </c>
      <c r="AV940" s="13" t="s">
        <v>80</v>
      </c>
      <c r="AW940" s="13" t="s">
        <v>35</v>
      </c>
      <c r="AX940" s="13" t="s">
        <v>71</v>
      </c>
      <c r="AY940" s="239" t="s">
        <v>168</v>
      </c>
    </row>
    <row r="941" spans="2:51" s="12" customFormat="1" ht="13.5">
      <c r="B941" s="217"/>
      <c r="C941" s="218"/>
      <c r="D941" s="219" t="s">
        <v>177</v>
      </c>
      <c r="E941" s="220" t="s">
        <v>21</v>
      </c>
      <c r="F941" s="221" t="s">
        <v>430</v>
      </c>
      <c r="G941" s="218"/>
      <c r="H941" s="222" t="s">
        <v>21</v>
      </c>
      <c r="I941" s="223"/>
      <c r="J941" s="218"/>
      <c r="K941" s="218"/>
      <c r="L941" s="224"/>
      <c r="M941" s="225"/>
      <c r="N941" s="226"/>
      <c r="O941" s="226"/>
      <c r="P941" s="226"/>
      <c r="Q941" s="226"/>
      <c r="R941" s="226"/>
      <c r="S941" s="226"/>
      <c r="T941" s="227"/>
      <c r="AT941" s="228" t="s">
        <v>177</v>
      </c>
      <c r="AU941" s="228" t="s">
        <v>80</v>
      </c>
      <c r="AV941" s="12" t="s">
        <v>78</v>
      </c>
      <c r="AW941" s="12" t="s">
        <v>35</v>
      </c>
      <c r="AX941" s="12" t="s">
        <v>71</v>
      </c>
      <c r="AY941" s="228" t="s">
        <v>168</v>
      </c>
    </row>
    <row r="942" spans="2:51" s="13" customFormat="1" ht="13.5">
      <c r="B942" s="229"/>
      <c r="C942" s="230"/>
      <c r="D942" s="219" t="s">
        <v>177</v>
      </c>
      <c r="E942" s="231" t="s">
        <v>21</v>
      </c>
      <c r="F942" s="232" t="s">
        <v>1063</v>
      </c>
      <c r="G942" s="230"/>
      <c r="H942" s="233">
        <v>98.4</v>
      </c>
      <c r="I942" s="234"/>
      <c r="J942" s="230"/>
      <c r="K942" s="230"/>
      <c r="L942" s="235"/>
      <c r="M942" s="236"/>
      <c r="N942" s="237"/>
      <c r="O942" s="237"/>
      <c r="P942" s="237"/>
      <c r="Q942" s="237"/>
      <c r="R942" s="237"/>
      <c r="S942" s="237"/>
      <c r="T942" s="238"/>
      <c r="AT942" s="239" t="s">
        <v>177</v>
      </c>
      <c r="AU942" s="239" t="s">
        <v>80</v>
      </c>
      <c r="AV942" s="13" t="s">
        <v>80</v>
      </c>
      <c r="AW942" s="13" t="s">
        <v>35</v>
      </c>
      <c r="AX942" s="13" t="s">
        <v>71</v>
      </c>
      <c r="AY942" s="239" t="s">
        <v>168</v>
      </c>
    </row>
    <row r="943" spans="2:51" s="13" customFormat="1" ht="13.5">
      <c r="B943" s="229"/>
      <c r="C943" s="230"/>
      <c r="D943" s="219" t="s">
        <v>177</v>
      </c>
      <c r="E943" s="231" t="s">
        <v>21</v>
      </c>
      <c r="F943" s="232" t="s">
        <v>1064</v>
      </c>
      <c r="G943" s="230"/>
      <c r="H943" s="233">
        <v>-4.2750000000000004</v>
      </c>
      <c r="I943" s="234"/>
      <c r="J943" s="230"/>
      <c r="K943" s="230"/>
      <c r="L943" s="235"/>
      <c r="M943" s="236"/>
      <c r="N943" s="237"/>
      <c r="O943" s="237"/>
      <c r="P943" s="237"/>
      <c r="Q943" s="237"/>
      <c r="R943" s="237"/>
      <c r="S943" s="237"/>
      <c r="T943" s="238"/>
      <c r="AT943" s="239" t="s">
        <v>177</v>
      </c>
      <c r="AU943" s="239" t="s">
        <v>80</v>
      </c>
      <c r="AV943" s="13" t="s">
        <v>80</v>
      </c>
      <c r="AW943" s="13" t="s">
        <v>35</v>
      </c>
      <c r="AX943" s="13" t="s">
        <v>71</v>
      </c>
      <c r="AY943" s="239" t="s">
        <v>168</v>
      </c>
    </row>
    <row r="944" spans="2:51" s="13" customFormat="1" ht="13.5">
      <c r="B944" s="229"/>
      <c r="C944" s="230"/>
      <c r="D944" s="219" t="s">
        <v>177</v>
      </c>
      <c r="E944" s="231" t="s">
        <v>21</v>
      </c>
      <c r="F944" s="232" t="s">
        <v>1065</v>
      </c>
      <c r="G944" s="230"/>
      <c r="H944" s="233">
        <v>-5.4</v>
      </c>
      <c r="I944" s="234"/>
      <c r="J944" s="230"/>
      <c r="K944" s="230"/>
      <c r="L944" s="235"/>
      <c r="M944" s="236"/>
      <c r="N944" s="237"/>
      <c r="O944" s="237"/>
      <c r="P944" s="237"/>
      <c r="Q944" s="237"/>
      <c r="R944" s="237"/>
      <c r="S944" s="237"/>
      <c r="T944" s="238"/>
      <c r="AT944" s="239" t="s">
        <v>177</v>
      </c>
      <c r="AU944" s="239" t="s">
        <v>80</v>
      </c>
      <c r="AV944" s="13" t="s">
        <v>80</v>
      </c>
      <c r="AW944" s="13" t="s">
        <v>35</v>
      </c>
      <c r="AX944" s="13" t="s">
        <v>71</v>
      </c>
      <c r="AY944" s="239" t="s">
        <v>168</v>
      </c>
    </row>
    <row r="945" spans="2:51" s="13" customFormat="1" ht="13.5">
      <c r="B945" s="229"/>
      <c r="C945" s="230"/>
      <c r="D945" s="219" t="s">
        <v>177</v>
      </c>
      <c r="E945" s="231" t="s">
        <v>21</v>
      </c>
      <c r="F945" s="232" t="s">
        <v>1066</v>
      </c>
      <c r="G945" s="230"/>
      <c r="H945" s="233">
        <v>-5.4</v>
      </c>
      <c r="I945" s="234"/>
      <c r="J945" s="230"/>
      <c r="K945" s="230"/>
      <c r="L945" s="235"/>
      <c r="M945" s="236"/>
      <c r="N945" s="237"/>
      <c r="O945" s="237"/>
      <c r="P945" s="237"/>
      <c r="Q945" s="237"/>
      <c r="R945" s="237"/>
      <c r="S945" s="237"/>
      <c r="T945" s="238"/>
      <c r="AT945" s="239" t="s">
        <v>177</v>
      </c>
      <c r="AU945" s="239" t="s">
        <v>80</v>
      </c>
      <c r="AV945" s="13" t="s">
        <v>80</v>
      </c>
      <c r="AW945" s="13" t="s">
        <v>35</v>
      </c>
      <c r="AX945" s="13" t="s">
        <v>71</v>
      </c>
      <c r="AY945" s="239" t="s">
        <v>168</v>
      </c>
    </row>
    <row r="946" spans="2:51" s="13" customFormat="1" ht="13.5">
      <c r="B946" s="229"/>
      <c r="C946" s="230"/>
      <c r="D946" s="219" t="s">
        <v>177</v>
      </c>
      <c r="E946" s="231" t="s">
        <v>21</v>
      </c>
      <c r="F946" s="232" t="s">
        <v>1067</v>
      </c>
      <c r="G946" s="230"/>
      <c r="H946" s="233">
        <v>-7.6950000000000003</v>
      </c>
      <c r="I946" s="234"/>
      <c r="J946" s="230"/>
      <c r="K946" s="230"/>
      <c r="L946" s="235"/>
      <c r="M946" s="236"/>
      <c r="N946" s="237"/>
      <c r="O946" s="237"/>
      <c r="P946" s="237"/>
      <c r="Q946" s="237"/>
      <c r="R946" s="237"/>
      <c r="S946" s="237"/>
      <c r="T946" s="238"/>
      <c r="AT946" s="239" t="s">
        <v>177</v>
      </c>
      <c r="AU946" s="239" t="s">
        <v>80</v>
      </c>
      <c r="AV946" s="13" t="s">
        <v>80</v>
      </c>
      <c r="AW946" s="13" t="s">
        <v>35</v>
      </c>
      <c r="AX946" s="13" t="s">
        <v>71</v>
      </c>
      <c r="AY946" s="239" t="s">
        <v>168</v>
      </c>
    </row>
    <row r="947" spans="2:51" s="13" customFormat="1" ht="13.5">
      <c r="B947" s="229"/>
      <c r="C947" s="230"/>
      <c r="D947" s="219" t="s">
        <v>177</v>
      </c>
      <c r="E947" s="231" t="s">
        <v>21</v>
      </c>
      <c r="F947" s="232" t="s">
        <v>1068</v>
      </c>
      <c r="G947" s="230"/>
      <c r="H947" s="233">
        <v>-3.69</v>
      </c>
      <c r="I947" s="234"/>
      <c r="J947" s="230"/>
      <c r="K947" s="230"/>
      <c r="L947" s="235"/>
      <c r="M947" s="236"/>
      <c r="N947" s="237"/>
      <c r="O947" s="237"/>
      <c r="P947" s="237"/>
      <c r="Q947" s="237"/>
      <c r="R947" s="237"/>
      <c r="S947" s="237"/>
      <c r="T947" s="238"/>
      <c r="AT947" s="239" t="s">
        <v>177</v>
      </c>
      <c r="AU947" s="239" t="s">
        <v>80</v>
      </c>
      <c r="AV947" s="13" t="s">
        <v>80</v>
      </c>
      <c r="AW947" s="13" t="s">
        <v>35</v>
      </c>
      <c r="AX947" s="13" t="s">
        <v>71</v>
      </c>
      <c r="AY947" s="239" t="s">
        <v>168</v>
      </c>
    </row>
    <row r="948" spans="2:51" s="12" customFormat="1" ht="13.5">
      <c r="B948" s="217"/>
      <c r="C948" s="218"/>
      <c r="D948" s="219" t="s">
        <v>177</v>
      </c>
      <c r="E948" s="220" t="s">
        <v>21</v>
      </c>
      <c r="F948" s="221" t="s">
        <v>420</v>
      </c>
      <c r="G948" s="218"/>
      <c r="H948" s="222" t="s">
        <v>21</v>
      </c>
      <c r="I948" s="223"/>
      <c r="J948" s="218"/>
      <c r="K948" s="218"/>
      <c r="L948" s="224"/>
      <c r="M948" s="225"/>
      <c r="N948" s="226"/>
      <c r="O948" s="226"/>
      <c r="P948" s="226"/>
      <c r="Q948" s="226"/>
      <c r="R948" s="226"/>
      <c r="S948" s="226"/>
      <c r="T948" s="227"/>
      <c r="AT948" s="228" t="s">
        <v>177</v>
      </c>
      <c r="AU948" s="228" t="s">
        <v>80</v>
      </c>
      <c r="AV948" s="12" t="s">
        <v>78</v>
      </c>
      <c r="AW948" s="12" t="s">
        <v>35</v>
      </c>
      <c r="AX948" s="12" t="s">
        <v>71</v>
      </c>
      <c r="AY948" s="228" t="s">
        <v>168</v>
      </c>
    </row>
    <row r="949" spans="2:51" s="13" customFormat="1" ht="13.5">
      <c r="B949" s="229"/>
      <c r="C949" s="230"/>
      <c r="D949" s="219" t="s">
        <v>177</v>
      </c>
      <c r="E949" s="231" t="s">
        <v>21</v>
      </c>
      <c r="F949" s="232" t="s">
        <v>1069</v>
      </c>
      <c r="G949" s="230"/>
      <c r="H949" s="233">
        <v>102.11</v>
      </c>
      <c r="I949" s="234"/>
      <c r="J949" s="230"/>
      <c r="K949" s="230"/>
      <c r="L949" s="235"/>
      <c r="M949" s="236"/>
      <c r="N949" s="237"/>
      <c r="O949" s="237"/>
      <c r="P949" s="237"/>
      <c r="Q949" s="237"/>
      <c r="R949" s="237"/>
      <c r="S949" s="237"/>
      <c r="T949" s="238"/>
      <c r="AT949" s="239" t="s">
        <v>177</v>
      </c>
      <c r="AU949" s="239" t="s">
        <v>80</v>
      </c>
      <c r="AV949" s="13" t="s">
        <v>80</v>
      </c>
      <c r="AW949" s="13" t="s">
        <v>35</v>
      </c>
      <c r="AX949" s="13" t="s">
        <v>71</v>
      </c>
      <c r="AY949" s="239" t="s">
        <v>168</v>
      </c>
    </row>
    <row r="950" spans="2:51" s="13" customFormat="1" ht="13.5">
      <c r="B950" s="229"/>
      <c r="C950" s="230"/>
      <c r="D950" s="219" t="s">
        <v>177</v>
      </c>
      <c r="E950" s="231" t="s">
        <v>21</v>
      </c>
      <c r="F950" s="232" t="s">
        <v>1070</v>
      </c>
      <c r="G950" s="230"/>
      <c r="H950" s="233">
        <v>4.74</v>
      </c>
      <c r="I950" s="234"/>
      <c r="J950" s="230"/>
      <c r="K950" s="230"/>
      <c r="L950" s="235"/>
      <c r="M950" s="236"/>
      <c r="N950" s="237"/>
      <c r="O950" s="237"/>
      <c r="P950" s="237"/>
      <c r="Q950" s="237"/>
      <c r="R950" s="237"/>
      <c r="S950" s="237"/>
      <c r="T950" s="238"/>
      <c r="AT950" s="239" t="s">
        <v>177</v>
      </c>
      <c r="AU950" s="239" t="s">
        <v>80</v>
      </c>
      <c r="AV950" s="13" t="s">
        <v>80</v>
      </c>
      <c r="AW950" s="13" t="s">
        <v>35</v>
      </c>
      <c r="AX950" s="13" t="s">
        <v>71</v>
      </c>
      <c r="AY950" s="239" t="s">
        <v>168</v>
      </c>
    </row>
    <row r="951" spans="2:51" s="13" customFormat="1" ht="13.5">
      <c r="B951" s="229"/>
      <c r="C951" s="230"/>
      <c r="D951" s="219" t="s">
        <v>177</v>
      </c>
      <c r="E951" s="231" t="s">
        <v>21</v>
      </c>
      <c r="F951" s="232" t="s">
        <v>1071</v>
      </c>
      <c r="G951" s="230"/>
      <c r="H951" s="233">
        <v>-6.0030000000000001</v>
      </c>
      <c r="I951" s="234"/>
      <c r="J951" s="230"/>
      <c r="K951" s="230"/>
      <c r="L951" s="235"/>
      <c r="M951" s="236"/>
      <c r="N951" s="237"/>
      <c r="O951" s="237"/>
      <c r="P951" s="237"/>
      <c r="Q951" s="237"/>
      <c r="R951" s="237"/>
      <c r="S951" s="237"/>
      <c r="T951" s="238"/>
      <c r="AT951" s="239" t="s">
        <v>177</v>
      </c>
      <c r="AU951" s="239" t="s">
        <v>80</v>
      </c>
      <c r="AV951" s="13" t="s">
        <v>80</v>
      </c>
      <c r="AW951" s="13" t="s">
        <v>35</v>
      </c>
      <c r="AX951" s="13" t="s">
        <v>71</v>
      </c>
      <c r="AY951" s="239" t="s">
        <v>168</v>
      </c>
    </row>
    <row r="952" spans="2:51" s="13" customFormat="1" ht="13.5">
      <c r="B952" s="229"/>
      <c r="C952" s="230"/>
      <c r="D952" s="219" t="s">
        <v>177</v>
      </c>
      <c r="E952" s="231" t="s">
        <v>21</v>
      </c>
      <c r="F952" s="232" t="s">
        <v>1072</v>
      </c>
      <c r="G952" s="230"/>
      <c r="H952" s="233">
        <v>-0.76</v>
      </c>
      <c r="I952" s="234"/>
      <c r="J952" s="230"/>
      <c r="K952" s="230"/>
      <c r="L952" s="235"/>
      <c r="M952" s="236"/>
      <c r="N952" s="237"/>
      <c r="O952" s="237"/>
      <c r="P952" s="237"/>
      <c r="Q952" s="237"/>
      <c r="R952" s="237"/>
      <c r="S952" s="237"/>
      <c r="T952" s="238"/>
      <c r="AT952" s="239" t="s">
        <v>177</v>
      </c>
      <c r="AU952" s="239" t="s">
        <v>80</v>
      </c>
      <c r="AV952" s="13" t="s">
        <v>80</v>
      </c>
      <c r="AW952" s="13" t="s">
        <v>35</v>
      </c>
      <c r="AX952" s="13" t="s">
        <v>71</v>
      </c>
      <c r="AY952" s="239" t="s">
        <v>168</v>
      </c>
    </row>
    <row r="953" spans="2:51" s="12" customFormat="1" ht="13.5">
      <c r="B953" s="217"/>
      <c r="C953" s="218"/>
      <c r="D953" s="219" t="s">
        <v>177</v>
      </c>
      <c r="E953" s="220" t="s">
        <v>21</v>
      </c>
      <c r="F953" s="221" t="s">
        <v>473</v>
      </c>
      <c r="G953" s="218"/>
      <c r="H953" s="222" t="s">
        <v>21</v>
      </c>
      <c r="I953" s="223"/>
      <c r="J953" s="218"/>
      <c r="K953" s="218"/>
      <c r="L953" s="224"/>
      <c r="M953" s="225"/>
      <c r="N953" s="226"/>
      <c r="O953" s="226"/>
      <c r="P953" s="226"/>
      <c r="Q953" s="226"/>
      <c r="R953" s="226"/>
      <c r="S953" s="226"/>
      <c r="T953" s="227"/>
      <c r="AT953" s="228" t="s">
        <v>177</v>
      </c>
      <c r="AU953" s="228" t="s">
        <v>80</v>
      </c>
      <c r="AV953" s="12" t="s">
        <v>78</v>
      </c>
      <c r="AW953" s="12" t="s">
        <v>35</v>
      </c>
      <c r="AX953" s="12" t="s">
        <v>71</v>
      </c>
      <c r="AY953" s="228" t="s">
        <v>168</v>
      </c>
    </row>
    <row r="954" spans="2:51" s="13" customFormat="1" ht="13.5">
      <c r="B954" s="229"/>
      <c r="C954" s="230"/>
      <c r="D954" s="219" t="s">
        <v>177</v>
      </c>
      <c r="E954" s="231" t="s">
        <v>21</v>
      </c>
      <c r="F954" s="232" t="s">
        <v>1073</v>
      </c>
      <c r="G954" s="230"/>
      <c r="H954" s="233">
        <v>41.234000000000002</v>
      </c>
      <c r="I954" s="234"/>
      <c r="J954" s="230"/>
      <c r="K954" s="230"/>
      <c r="L954" s="235"/>
      <c r="M954" s="236"/>
      <c r="N954" s="237"/>
      <c r="O954" s="237"/>
      <c r="P954" s="237"/>
      <c r="Q954" s="237"/>
      <c r="R954" s="237"/>
      <c r="S954" s="237"/>
      <c r="T954" s="238"/>
      <c r="AT954" s="239" t="s">
        <v>177</v>
      </c>
      <c r="AU954" s="239" t="s">
        <v>80</v>
      </c>
      <c r="AV954" s="13" t="s">
        <v>80</v>
      </c>
      <c r="AW954" s="13" t="s">
        <v>35</v>
      </c>
      <c r="AX954" s="13" t="s">
        <v>71</v>
      </c>
      <c r="AY954" s="239" t="s">
        <v>168</v>
      </c>
    </row>
    <row r="955" spans="2:51" s="13" customFormat="1" ht="13.5">
      <c r="B955" s="229"/>
      <c r="C955" s="230"/>
      <c r="D955" s="219" t="s">
        <v>177</v>
      </c>
      <c r="E955" s="231" t="s">
        <v>21</v>
      </c>
      <c r="F955" s="232" t="s">
        <v>1074</v>
      </c>
      <c r="G955" s="230"/>
      <c r="H955" s="233">
        <v>-2.95</v>
      </c>
      <c r="I955" s="234"/>
      <c r="J955" s="230"/>
      <c r="K955" s="230"/>
      <c r="L955" s="235"/>
      <c r="M955" s="236"/>
      <c r="N955" s="237"/>
      <c r="O955" s="237"/>
      <c r="P955" s="237"/>
      <c r="Q955" s="237"/>
      <c r="R955" s="237"/>
      <c r="S955" s="237"/>
      <c r="T955" s="238"/>
      <c r="AT955" s="239" t="s">
        <v>177</v>
      </c>
      <c r="AU955" s="239" t="s">
        <v>80</v>
      </c>
      <c r="AV955" s="13" t="s">
        <v>80</v>
      </c>
      <c r="AW955" s="13" t="s">
        <v>35</v>
      </c>
      <c r="AX955" s="13" t="s">
        <v>71</v>
      </c>
      <c r="AY955" s="239" t="s">
        <v>168</v>
      </c>
    </row>
    <row r="956" spans="2:51" s="12" customFormat="1" ht="13.5">
      <c r="B956" s="217"/>
      <c r="C956" s="218"/>
      <c r="D956" s="219" t="s">
        <v>177</v>
      </c>
      <c r="E956" s="220" t="s">
        <v>21</v>
      </c>
      <c r="F956" s="221" t="s">
        <v>446</v>
      </c>
      <c r="G956" s="218"/>
      <c r="H956" s="222" t="s">
        <v>21</v>
      </c>
      <c r="I956" s="223"/>
      <c r="J956" s="218"/>
      <c r="K956" s="218"/>
      <c r="L956" s="224"/>
      <c r="M956" s="225"/>
      <c r="N956" s="226"/>
      <c r="O956" s="226"/>
      <c r="P956" s="226"/>
      <c r="Q956" s="226"/>
      <c r="R956" s="226"/>
      <c r="S956" s="226"/>
      <c r="T956" s="227"/>
      <c r="AT956" s="228" t="s">
        <v>177</v>
      </c>
      <c r="AU956" s="228" t="s">
        <v>80</v>
      </c>
      <c r="AV956" s="12" t="s">
        <v>78</v>
      </c>
      <c r="AW956" s="12" t="s">
        <v>35</v>
      </c>
      <c r="AX956" s="12" t="s">
        <v>71</v>
      </c>
      <c r="AY956" s="228" t="s">
        <v>168</v>
      </c>
    </row>
    <row r="957" spans="2:51" s="13" customFormat="1" ht="13.5">
      <c r="B957" s="229"/>
      <c r="C957" s="230"/>
      <c r="D957" s="219" t="s">
        <v>177</v>
      </c>
      <c r="E957" s="231" t="s">
        <v>21</v>
      </c>
      <c r="F957" s="232" t="s">
        <v>1075</v>
      </c>
      <c r="G957" s="230"/>
      <c r="H957" s="233">
        <v>85.8</v>
      </c>
      <c r="I957" s="234"/>
      <c r="J957" s="230"/>
      <c r="K957" s="230"/>
      <c r="L957" s="235"/>
      <c r="M957" s="236"/>
      <c r="N957" s="237"/>
      <c r="O957" s="237"/>
      <c r="P957" s="237"/>
      <c r="Q957" s="237"/>
      <c r="R957" s="237"/>
      <c r="S957" s="237"/>
      <c r="T957" s="238"/>
      <c r="AT957" s="239" t="s">
        <v>177</v>
      </c>
      <c r="AU957" s="239" t="s">
        <v>80</v>
      </c>
      <c r="AV957" s="13" t="s">
        <v>80</v>
      </c>
      <c r="AW957" s="13" t="s">
        <v>35</v>
      </c>
      <c r="AX957" s="13" t="s">
        <v>71</v>
      </c>
      <c r="AY957" s="239" t="s">
        <v>168</v>
      </c>
    </row>
    <row r="958" spans="2:51" s="13" customFormat="1" ht="13.5">
      <c r="B958" s="229"/>
      <c r="C958" s="230"/>
      <c r="D958" s="219" t="s">
        <v>177</v>
      </c>
      <c r="E958" s="231" t="s">
        <v>21</v>
      </c>
      <c r="F958" s="232" t="s">
        <v>1052</v>
      </c>
      <c r="G958" s="230"/>
      <c r="H958" s="233">
        <v>-0.78</v>
      </c>
      <c r="I958" s="234"/>
      <c r="J958" s="230"/>
      <c r="K958" s="230"/>
      <c r="L958" s="235"/>
      <c r="M958" s="236"/>
      <c r="N958" s="237"/>
      <c r="O958" s="237"/>
      <c r="P958" s="237"/>
      <c r="Q958" s="237"/>
      <c r="R958" s="237"/>
      <c r="S958" s="237"/>
      <c r="T958" s="238"/>
      <c r="AT958" s="239" t="s">
        <v>177</v>
      </c>
      <c r="AU958" s="239" t="s">
        <v>80</v>
      </c>
      <c r="AV958" s="13" t="s">
        <v>80</v>
      </c>
      <c r="AW958" s="13" t="s">
        <v>35</v>
      </c>
      <c r="AX958" s="13" t="s">
        <v>71</v>
      </c>
      <c r="AY958" s="239" t="s">
        <v>168</v>
      </c>
    </row>
    <row r="959" spans="2:51" s="13" customFormat="1" ht="13.5">
      <c r="B959" s="229"/>
      <c r="C959" s="230"/>
      <c r="D959" s="219" t="s">
        <v>177</v>
      </c>
      <c r="E959" s="231" t="s">
        <v>21</v>
      </c>
      <c r="F959" s="232" t="s">
        <v>739</v>
      </c>
      <c r="G959" s="230"/>
      <c r="H959" s="233">
        <v>-0.84599999999999997</v>
      </c>
      <c r="I959" s="234"/>
      <c r="J959" s="230"/>
      <c r="K959" s="230"/>
      <c r="L959" s="235"/>
      <c r="M959" s="236"/>
      <c r="N959" s="237"/>
      <c r="O959" s="237"/>
      <c r="P959" s="237"/>
      <c r="Q959" s="237"/>
      <c r="R959" s="237"/>
      <c r="S959" s="237"/>
      <c r="T959" s="238"/>
      <c r="AT959" s="239" t="s">
        <v>177</v>
      </c>
      <c r="AU959" s="239" t="s">
        <v>80</v>
      </c>
      <c r="AV959" s="13" t="s">
        <v>80</v>
      </c>
      <c r="AW959" s="13" t="s">
        <v>35</v>
      </c>
      <c r="AX959" s="13" t="s">
        <v>71</v>
      </c>
      <c r="AY959" s="239" t="s">
        <v>168</v>
      </c>
    </row>
    <row r="960" spans="2:51" s="13" customFormat="1" ht="13.5">
      <c r="B960" s="229"/>
      <c r="C960" s="230"/>
      <c r="D960" s="219" t="s">
        <v>177</v>
      </c>
      <c r="E960" s="231" t="s">
        <v>21</v>
      </c>
      <c r="F960" s="232" t="s">
        <v>1051</v>
      </c>
      <c r="G960" s="230"/>
      <c r="H960" s="233">
        <v>-1.3</v>
      </c>
      <c r="I960" s="234"/>
      <c r="J960" s="230"/>
      <c r="K960" s="230"/>
      <c r="L960" s="235"/>
      <c r="M960" s="236"/>
      <c r="N960" s="237"/>
      <c r="O960" s="237"/>
      <c r="P960" s="237"/>
      <c r="Q960" s="237"/>
      <c r="R960" s="237"/>
      <c r="S960" s="237"/>
      <c r="T960" s="238"/>
      <c r="AT960" s="239" t="s">
        <v>177</v>
      </c>
      <c r="AU960" s="239" t="s">
        <v>80</v>
      </c>
      <c r="AV960" s="13" t="s">
        <v>80</v>
      </c>
      <c r="AW960" s="13" t="s">
        <v>35</v>
      </c>
      <c r="AX960" s="13" t="s">
        <v>71</v>
      </c>
      <c r="AY960" s="239" t="s">
        <v>168</v>
      </c>
    </row>
    <row r="961" spans="2:51" s="13" customFormat="1" ht="13.5">
      <c r="B961" s="229"/>
      <c r="C961" s="230"/>
      <c r="D961" s="219" t="s">
        <v>177</v>
      </c>
      <c r="E961" s="231" t="s">
        <v>21</v>
      </c>
      <c r="F961" s="232" t="s">
        <v>1053</v>
      </c>
      <c r="G961" s="230"/>
      <c r="H961" s="233">
        <v>-1.44</v>
      </c>
      <c r="I961" s="234"/>
      <c r="J961" s="230"/>
      <c r="K961" s="230"/>
      <c r="L961" s="235"/>
      <c r="M961" s="236"/>
      <c r="N961" s="237"/>
      <c r="O961" s="237"/>
      <c r="P961" s="237"/>
      <c r="Q961" s="237"/>
      <c r="R961" s="237"/>
      <c r="S961" s="237"/>
      <c r="T961" s="238"/>
      <c r="AT961" s="239" t="s">
        <v>177</v>
      </c>
      <c r="AU961" s="239" t="s">
        <v>80</v>
      </c>
      <c r="AV961" s="13" t="s">
        <v>80</v>
      </c>
      <c r="AW961" s="13" t="s">
        <v>35</v>
      </c>
      <c r="AX961" s="13" t="s">
        <v>71</v>
      </c>
      <c r="AY961" s="239" t="s">
        <v>168</v>
      </c>
    </row>
    <row r="962" spans="2:51" s="12" customFormat="1" ht="13.5">
      <c r="B962" s="217"/>
      <c r="C962" s="218"/>
      <c r="D962" s="219" t="s">
        <v>177</v>
      </c>
      <c r="E962" s="220" t="s">
        <v>21</v>
      </c>
      <c r="F962" s="221" t="s">
        <v>285</v>
      </c>
      <c r="G962" s="218"/>
      <c r="H962" s="222" t="s">
        <v>21</v>
      </c>
      <c r="I962" s="223"/>
      <c r="J962" s="218"/>
      <c r="K962" s="218"/>
      <c r="L962" s="224"/>
      <c r="M962" s="225"/>
      <c r="N962" s="226"/>
      <c r="O962" s="226"/>
      <c r="P962" s="226"/>
      <c r="Q962" s="226"/>
      <c r="R962" s="226"/>
      <c r="S962" s="226"/>
      <c r="T962" s="227"/>
      <c r="AT962" s="228" t="s">
        <v>177</v>
      </c>
      <c r="AU962" s="228" t="s">
        <v>80</v>
      </c>
      <c r="AV962" s="12" t="s">
        <v>78</v>
      </c>
      <c r="AW962" s="12" t="s">
        <v>35</v>
      </c>
      <c r="AX962" s="12" t="s">
        <v>71</v>
      </c>
      <c r="AY962" s="228" t="s">
        <v>168</v>
      </c>
    </row>
    <row r="963" spans="2:51" s="13" customFormat="1" ht="13.5">
      <c r="B963" s="229"/>
      <c r="C963" s="230"/>
      <c r="D963" s="219" t="s">
        <v>177</v>
      </c>
      <c r="E963" s="231" t="s">
        <v>21</v>
      </c>
      <c r="F963" s="232" t="s">
        <v>1076</v>
      </c>
      <c r="G963" s="230"/>
      <c r="H963" s="233">
        <v>234.613</v>
      </c>
      <c r="I963" s="234"/>
      <c r="J963" s="230"/>
      <c r="K963" s="230"/>
      <c r="L963" s="235"/>
      <c r="M963" s="236"/>
      <c r="N963" s="237"/>
      <c r="O963" s="237"/>
      <c r="P963" s="237"/>
      <c r="Q963" s="237"/>
      <c r="R963" s="237"/>
      <c r="S963" s="237"/>
      <c r="T963" s="238"/>
      <c r="AT963" s="239" t="s">
        <v>177</v>
      </c>
      <c r="AU963" s="239" t="s">
        <v>80</v>
      </c>
      <c r="AV963" s="13" t="s">
        <v>80</v>
      </c>
      <c r="AW963" s="13" t="s">
        <v>35</v>
      </c>
      <c r="AX963" s="13" t="s">
        <v>71</v>
      </c>
      <c r="AY963" s="239" t="s">
        <v>168</v>
      </c>
    </row>
    <row r="964" spans="2:51" s="13" customFormat="1" ht="13.5">
      <c r="B964" s="229"/>
      <c r="C964" s="230"/>
      <c r="D964" s="219" t="s">
        <v>177</v>
      </c>
      <c r="E964" s="231" t="s">
        <v>21</v>
      </c>
      <c r="F964" s="232" t="s">
        <v>1077</v>
      </c>
      <c r="G964" s="230"/>
      <c r="H964" s="233">
        <v>-4.6920000000000002</v>
      </c>
      <c r="I964" s="234"/>
      <c r="J964" s="230"/>
      <c r="K964" s="230"/>
      <c r="L964" s="235"/>
      <c r="M964" s="236"/>
      <c r="N964" s="237"/>
      <c r="O964" s="237"/>
      <c r="P964" s="237"/>
      <c r="Q964" s="237"/>
      <c r="R964" s="237"/>
      <c r="S964" s="237"/>
      <c r="T964" s="238"/>
      <c r="AT964" s="239" t="s">
        <v>177</v>
      </c>
      <c r="AU964" s="239" t="s">
        <v>80</v>
      </c>
      <c r="AV964" s="13" t="s">
        <v>80</v>
      </c>
      <c r="AW964" s="13" t="s">
        <v>35</v>
      </c>
      <c r="AX964" s="13" t="s">
        <v>71</v>
      </c>
      <c r="AY964" s="239" t="s">
        <v>168</v>
      </c>
    </row>
    <row r="965" spans="2:51" s="13" customFormat="1" ht="13.5">
      <c r="B965" s="229"/>
      <c r="C965" s="230"/>
      <c r="D965" s="219" t="s">
        <v>177</v>
      </c>
      <c r="E965" s="231" t="s">
        <v>21</v>
      </c>
      <c r="F965" s="232" t="s">
        <v>1078</v>
      </c>
      <c r="G965" s="230"/>
      <c r="H965" s="233">
        <v>-7.2</v>
      </c>
      <c r="I965" s="234"/>
      <c r="J965" s="230"/>
      <c r="K965" s="230"/>
      <c r="L965" s="235"/>
      <c r="M965" s="236"/>
      <c r="N965" s="237"/>
      <c r="O965" s="237"/>
      <c r="P965" s="237"/>
      <c r="Q965" s="237"/>
      <c r="R965" s="237"/>
      <c r="S965" s="237"/>
      <c r="T965" s="238"/>
      <c r="AT965" s="239" t="s">
        <v>177</v>
      </c>
      <c r="AU965" s="239" t="s">
        <v>80</v>
      </c>
      <c r="AV965" s="13" t="s">
        <v>80</v>
      </c>
      <c r="AW965" s="13" t="s">
        <v>35</v>
      </c>
      <c r="AX965" s="13" t="s">
        <v>71</v>
      </c>
      <c r="AY965" s="239" t="s">
        <v>168</v>
      </c>
    </row>
    <row r="966" spans="2:51" s="13" customFormat="1" ht="13.5">
      <c r="B966" s="229"/>
      <c r="C966" s="230"/>
      <c r="D966" s="219" t="s">
        <v>177</v>
      </c>
      <c r="E966" s="231" t="s">
        <v>21</v>
      </c>
      <c r="F966" s="232" t="s">
        <v>1079</v>
      </c>
      <c r="G966" s="230"/>
      <c r="H966" s="233">
        <v>-3.03</v>
      </c>
      <c r="I966" s="234"/>
      <c r="J966" s="230"/>
      <c r="K966" s="230"/>
      <c r="L966" s="235"/>
      <c r="M966" s="236"/>
      <c r="N966" s="237"/>
      <c r="O966" s="237"/>
      <c r="P966" s="237"/>
      <c r="Q966" s="237"/>
      <c r="R966" s="237"/>
      <c r="S966" s="237"/>
      <c r="T966" s="238"/>
      <c r="AT966" s="239" t="s">
        <v>177</v>
      </c>
      <c r="AU966" s="239" t="s">
        <v>80</v>
      </c>
      <c r="AV966" s="13" t="s">
        <v>80</v>
      </c>
      <c r="AW966" s="13" t="s">
        <v>35</v>
      </c>
      <c r="AX966" s="13" t="s">
        <v>71</v>
      </c>
      <c r="AY966" s="239" t="s">
        <v>168</v>
      </c>
    </row>
    <row r="967" spans="2:51" s="13" customFormat="1" ht="13.5">
      <c r="B967" s="229"/>
      <c r="C967" s="230"/>
      <c r="D967" s="219" t="s">
        <v>177</v>
      </c>
      <c r="E967" s="231" t="s">
        <v>21</v>
      </c>
      <c r="F967" s="232" t="s">
        <v>1068</v>
      </c>
      <c r="G967" s="230"/>
      <c r="H967" s="233">
        <v>-3.69</v>
      </c>
      <c r="I967" s="234"/>
      <c r="J967" s="230"/>
      <c r="K967" s="230"/>
      <c r="L967" s="235"/>
      <c r="M967" s="236"/>
      <c r="N967" s="237"/>
      <c r="O967" s="237"/>
      <c r="P967" s="237"/>
      <c r="Q967" s="237"/>
      <c r="R967" s="237"/>
      <c r="S967" s="237"/>
      <c r="T967" s="238"/>
      <c r="AT967" s="239" t="s">
        <v>177</v>
      </c>
      <c r="AU967" s="239" t="s">
        <v>80</v>
      </c>
      <c r="AV967" s="13" t="s">
        <v>80</v>
      </c>
      <c r="AW967" s="13" t="s">
        <v>35</v>
      </c>
      <c r="AX967" s="13" t="s">
        <v>71</v>
      </c>
      <c r="AY967" s="239" t="s">
        <v>168</v>
      </c>
    </row>
    <row r="968" spans="2:51" s="12" customFormat="1" ht="13.5">
      <c r="B968" s="217"/>
      <c r="C968" s="218"/>
      <c r="D968" s="219" t="s">
        <v>177</v>
      </c>
      <c r="E968" s="220" t="s">
        <v>21</v>
      </c>
      <c r="F968" s="221" t="s">
        <v>449</v>
      </c>
      <c r="G968" s="218"/>
      <c r="H968" s="222" t="s">
        <v>21</v>
      </c>
      <c r="I968" s="223"/>
      <c r="J968" s="218"/>
      <c r="K968" s="218"/>
      <c r="L968" s="224"/>
      <c r="M968" s="225"/>
      <c r="N968" s="226"/>
      <c r="O968" s="226"/>
      <c r="P968" s="226"/>
      <c r="Q968" s="226"/>
      <c r="R968" s="226"/>
      <c r="S968" s="226"/>
      <c r="T968" s="227"/>
      <c r="AT968" s="228" t="s">
        <v>177</v>
      </c>
      <c r="AU968" s="228" t="s">
        <v>80</v>
      </c>
      <c r="AV968" s="12" t="s">
        <v>78</v>
      </c>
      <c r="AW968" s="12" t="s">
        <v>35</v>
      </c>
      <c r="AX968" s="12" t="s">
        <v>71</v>
      </c>
      <c r="AY968" s="228" t="s">
        <v>168</v>
      </c>
    </row>
    <row r="969" spans="2:51" s="13" customFormat="1" ht="13.5">
      <c r="B969" s="229"/>
      <c r="C969" s="230"/>
      <c r="D969" s="219" t="s">
        <v>177</v>
      </c>
      <c r="E969" s="231" t="s">
        <v>21</v>
      </c>
      <c r="F969" s="232" t="s">
        <v>1080</v>
      </c>
      <c r="G969" s="230"/>
      <c r="H969" s="233">
        <v>151.9</v>
      </c>
      <c r="I969" s="234"/>
      <c r="J969" s="230"/>
      <c r="K969" s="230"/>
      <c r="L969" s="235"/>
      <c r="M969" s="236"/>
      <c r="N969" s="237"/>
      <c r="O969" s="237"/>
      <c r="P969" s="237"/>
      <c r="Q969" s="237"/>
      <c r="R969" s="237"/>
      <c r="S969" s="237"/>
      <c r="T969" s="238"/>
      <c r="AT969" s="239" t="s">
        <v>177</v>
      </c>
      <c r="AU969" s="239" t="s">
        <v>80</v>
      </c>
      <c r="AV969" s="13" t="s">
        <v>80</v>
      </c>
      <c r="AW969" s="13" t="s">
        <v>35</v>
      </c>
      <c r="AX969" s="13" t="s">
        <v>71</v>
      </c>
      <c r="AY969" s="239" t="s">
        <v>168</v>
      </c>
    </row>
    <row r="970" spans="2:51" s="13" customFormat="1" ht="13.5">
      <c r="B970" s="229"/>
      <c r="C970" s="230"/>
      <c r="D970" s="219" t="s">
        <v>177</v>
      </c>
      <c r="E970" s="231" t="s">
        <v>21</v>
      </c>
      <c r="F970" s="232" t="s">
        <v>1060</v>
      </c>
      <c r="G970" s="230"/>
      <c r="H970" s="233">
        <v>-0.39</v>
      </c>
      <c r="I970" s="234"/>
      <c r="J970" s="230"/>
      <c r="K970" s="230"/>
      <c r="L970" s="235"/>
      <c r="M970" s="236"/>
      <c r="N970" s="237"/>
      <c r="O970" s="237"/>
      <c r="P970" s="237"/>
      <c r="Q970" s="237"/>
      <c r="R970" s="237"/>
      <c r="S970" s="237"/>
      <c r="T970" s="238"/>
      <c r="AT970" s="239" t="s">
        <v>177</v>
      </c>
      <c r="AU970" s="239" t="s">
        <v>80</v>
      </c>
      <c r="AV970" s="13" t="s">
        <v>80</v>
      </c>
      <c r="AW970" s="13" t="s">
        <v>35</v>
      </c>
      <c r="AX970" s="13" t="s">
        <v>71</v>
      </c>
      <c r="AY970" s="239" t="s">
        <v>168</v>
      </c>
    </row>
    <row r="971" spans="2:51" s="13" customFormat="1" ht="13.5">
      <c r="B971" s="229"/>
      <c r="C971" s="230"/>
      <c r="D971" s="219" t="s">
        <v>177</v>
      </c>
      <c r="E971" s="231" t="s">
        <v>21</v>
      </c>
      <c r="F971" s="232" t="s">
        <v>1081</v>
      </c>
      <c r="G971" s="230"/>
      <c r="H971" s="233">
        <v>-6.06</v>
      </c>
      <c r="I971" s="234"/>
      <c r="J971" s="230"/>
      <c r="K971" s="230"/>
      <c r="L971" s="235"/>
      <c r="M971" s="236"/>
      <c r="N971" s="237"/>
      <c r="O971" s="237"/>
      <c r="P971" s="237"/>
      <c r="Q971" s="237"/>
      <c r="R971" s="237"/>
      <c r="S971" s="237"/>
      <c r="T971" s="238"/>
      <c r="AT971" s="239" t="s">
        <v>177</v>
      </c>
      <c r="AU971" s="239" t="s">
        <v>80</v>
      </c>
      <c r="AV971" s="13" t="s">
        <v>80</v>
      </c>
      <c r="AW971" s="13" t="s">
        <v>35</v>
      </c>
      <c r="AX971" s="13" t="s">
        <v>71</v>
      </c>
      <c r="AY971" s="239" t="s">
        <v>168</v>
      </c>
    </row>
    <row r="972" spans="2:51" s="13" customFormat="1" ht="13.5">
      <c r="B972" s="229"/>
      <c r="C972" s="230"/>
      <c r="D972" s="219" t="s">
        <v>177</v>
      </c>
      <c r="E972" s="231" t="s">
        <v>21</v>
      </c>
      <c r="F972" s="232" t="s">
        <v>1082</v>
      </c>
      <c r="G972" s="230"/>
      <c r="H972" s="233">
        <v>-15.39</v>
      </c>
      <c r="I972" s="234"/>
      <c r="J972" s="230"/>
      <c r="K972" s="230"/>
      <c r="L972" s="235"/>
      <c r="M972" s="236"/>
      <c r="N972" s="237"/>
      <c r="O972" s="237"/>
      <c r="P972" s="237"/>
      <c r="Q972" s="237"/>
      <c r="R972" s="237"/>
      <c r="S972" s="237"/>
      <c r="T972" s="238"/>
      <c r="AT972" s="239" t="s">
        <v>177</v>
      </c>
      <c r="AU972" s="239" t="s">
        <v>80</v>
      </c>
      <c r="AV972" s="13" t="s">
        <v>80</v>
      </c>
      <c r="AW972" s="13" t="s">
        <v>35</v>
      </c>
      <c r="AX972" s="13" t="s">
        <v>71</v>
      </c>
      <c r="AY972" s="239" t="s">
        <v>168</v>
      </c>
    </row>
    <row r="973" spans="2:51" s="12" customFormat="1" ht="13.5">
      <c r="B973" s="217"/>
      <c r="C973" s="218"/>
      <c r="D973" s="219" t="s">
        <v>177</v>
      </c>
      <c r="E973" s="220" t="s">
        <v>21</v>
      </c>
      <c r="F973" s="221" t="s">
        <v>451</v>
      </c>
      <c r="G973" s="218"/>
      <c r="H973" s="222" t="s">
        <v>21</v>
      </c>
      <c r="I973" s="223"/>
      <c r="J973" s="218"/>
      <c r="K973" s="218"/>
      <c r="L973" s="224"/>
      <c r="M973" s="225"/>
      <c r="N973" s="226"/>
      <c r="O973" s="226"/>
      <c r="P973" s="226"/>
      <c r="Q973" s="226"/>
      <c r="R973" s="226"/>
      <c r="S973" s="226"/>
      <c r="T973" s="227"/>
      <c r="AT973" s="228" t="s">
        <v>177</v>
      </c>
      <c r="AU973" s="228" t="s">
        <v>80</v>
      </c>
      <c r="AV973" s="12" t="s">
        <v>78</v>
      </c>
      <c r="AW973" s="12" t="s">
        <v>35</v>
      </c>
      <c r="AX973" s="12" t="s">
        <v>71</v>
      </c>
      <c r="AY973" s="228" t="s">
        <v>168</v>
      </c>
    </row>
    <row r="974" spans="2:51" s="13" customFormat="1" ht="13.5">
      <c r="B974" s="229"/>
      <c r="C974" s="230"/>
      <c r="D974" s="219" t="s">
        <v>177</v>
      </c>
      <c r="E974" s="231" t="s">
        <v>21</v>
      </c>
      <c r="F974" s="232" t="s">
        <v>1083</v>
      </c>
      <c r="G974" s="230"/>
      <c r="H974" s="233">
        <v>99.6</v>
      </c>
      <c r="I974" s="234"/>
      <c r="J974" s="230"/>
      <c r="K974" s="230"/>
      <c r="L974" s="235"/>
      <c r="M974" s="236"/>
      <c r="N974" s="237"/>
      <c r="O974" s="237"/>
      <c r="P974" s="237"/>
      <c r="Q974" s="237"/>
      <c r="R974" s="237"/>
      <c r="S974" s="237"/>
      <c r="T974" s="238"/>
      <c r="AT974" s="239" t="s">
        <v>177</v>
      </c>
      <c r="AU974" s="239" t="s">
        <v>80</v>
      </c>
      <c r="AV974" s="13" t="s">
        <v>80</v>
      </c>
      <c r="AW974" s="13" t="s">
        <v>35</v>
      </c>
      <c r="AX974" s="13" t="s">
        <v>71</v>
      </c>
      <c r="AY974" s="239" t="s">
        <v>168</v>
      </c>
    </row>
    <row r="975" spans="2:51" s="13" customFormat="1" ht="13.5">
      <c r="B975" s="229"/>
      <c r="C975" s="230"/>
      <c r="D975" s="219" t="s">
        <v>177</v>
      </c>
      <c r="E975" s="231" t="s">
        <v>21</v>
      </c>
      <c r="F975" s="232" t="s">
        <v>1084</v>
      </c>
      <c r="G975" s="230"/>
      <c r="H975" s="233">
        <v>-2.835</v>
      </c>
      <c r="I975" s="234"/>
      <c r="J975" s="230"/>
      <c r="K975" s="230"/>
      <c r="L975" s="235"/>
      <c r="M975" s="236"/>
      <c r="N975" s="237"/>
      <c r="O975" s="237"/>
      <c r="P975" s="237"/>
      <c r="Q975" s="237"/>
      <c r="R975" s="237"/>
      <c r="S975" s="237"/>
      <c r="T975" s="238"/>
      <c r="AT975" s="239" t="s">
        <v>177</v>
      </c>
      <c r="AU975" s="239" t="s">
        <v>80</v>
      </c>
      <c r="AV975" s="13" t="s">
        <v>80</v>
      </c>
      <c r="AW975" s="13" t="s">
        <v>35</v>
      </c>
      <c r="AX975" s="13" t="s">
        <v>71</v>
      </c>
      <c r="AY975" s="239" t="s">
        <v>168</v>
      </c>
    </row>
    <row r="976" spans="2:51" s="13" customFormat="1" ht="13.5">
      <c r="B976" s="229"/>
      <c r="C976" s="230"/>
      <c r="D976" s="219" t="s">
        <v>177</v>
      </c>
      <c r="E976" s="231" t="s">
        <v>21</v>
      </c>
      <c r="F976" s="232" t="s">
        <v>1079</v>
      </c>
      <c r="G976" s="230"/>
      <c r="H976" s="233">
        <v>-3.03</v>
      </c>
      <c r="I976" s="234"/>
      <c r="J976" s="230"/>
      <c r="K976" s="230"/>
      <c r="L976" s="235"/>
      <c r="M976" s="236"/>
      <c r="N976" s="237"/>
      <c r="O976" s="237"/>
      <c r="P976" s="237"/>
      <c r="Q976" s="237"/>
      <c r="R976" s="237"/>
      <c r="S976" s="237"/>
      <c r="T976" s="238"/>
      <c r="AT976" s="239" t="s">
        <v>177</v>
      </c>
      <c r="AU976" s="239" t="s">
        <v>80</v>
      </c>
      <c r="AV976" s="13" t="s">
        <v>80</v>
      </c>
      <c r="AW976" s="13" t="s">
        <v>35</v>
      </c>
      <c r="AX976" s="13" t="s">
        <v>71</v>
      </c>
      <c r="AY976" s="239" t="s">
        <v>168</v>
      </c>
    </row>
    <row r="977" spans="2:65" s="13" customFormat="1" ht="13.5">
      <c r="B977" s="229"/>
      <c r="C977" s="230"/>
      <c r="D977" s="219" t="s">
        <v>177</v>
      </c>
      <c r="E977" s="231" t="s">
        <v>21</v>
      </c>
      <c r="F977" s="232" t="s">
        <v>1056</v>
      </c>
      <c r="G977" s="230"/>
      <c r="H977" s="233">
        <v>-9.9</v>
      </c>
      <c r="I977" s="234"/>
      <c r="J977" s="230"/>
      <c r="K977" s="230"/>
      <c r="L977" s="235"/>
      <c r="M977" s="236"/>
      <c r="N977" s="237"/>
      <c r="O977" s="237"/>
      <c r="P977" s="237"/>
      <c r="Q977" s="237"/>
      <c r="R977" s="237"/>
      <c r="S977" s="237"/>
      <c r="T977" s="238"/>
      <c r="AT977" s="239" t="s">
        <v>177</v>
      </c>
      <c r="AU977" s="239" t="s">
        <v>80</v>
      </c>
      <c r="AV977" s="13" t="s">
        <v>80</v>
      </c>
      <c r="AW977" s="13" t="s">
        <v>35</v>
      </c>
      <c r="AX977" s="13" t="s">
        <v>71</v>
      </c>
      <c r="AY977" s="239" t="s">
        <v>168</v>
      </c>
    </row>
    <row r="978" spans="2:65" s="12" customFormat="1" ht="13.5">
      <c r="B978" s="217"/>
      <c r="C978" s="218"/>
      <c r="D978" s="219" t="s">
        <v>177</v>
      </c>
      <c r="E978" s="220" t="s">
        <v>21</v>
      </c>
      <c r="F978" s="221" t="s">
        <v>1085</v>
      </c>
      <c r="G978" s="218"/>
      <c r="H978" s="222" t="s">
        <v>21</v>
      </c>
      <c r="I978" s="223"/>
      <c r="J978" s="218"/>
      <c r="K978" s="218"/>
      <c r="L978" s="224"/>
      <c r="M978" s="225"/>
      <c r="N978" s="226"/>
      <c r="O978" s="226"/>
      <c r="P978" s="226"/>
      <c r="Q978" s="226"/>
      <c r="R978" s="226"/>
      <c r="S978" s="226"/>
      <c r="T978" s="227"/>
      <c r="AT978" s="228" t="s">
        <v>177</v>
      </c>
      <c r="AU978" s="228" t="s">
        <v>80</v>
      </c>
      <c r="AV978" s="12" t="s">
        <v>78</v>
      </c>
      <c r="AW978" s="12" t="s">
        <v>35</v>
      </c>
      <c r="AX978" s="12" t="s">
        <v>71</v>
      </c>
      <c r="AY978" s="228" t="s">
        <v>168</v>
      </c>
    </row>
    <row r="979" spans="2:65" s="13" customFormat="1" ht="13.5">
      <c r="B979" s="229"/>
      <c r="C979" s="230"/>
      <c r="D979" s="219" t="s">
        <v>177</v>
      </c>
      <c r="E979" s="231" t="s">
        <v>21</v>
      </c>
      <c r="F979" s="232" t="s">
        <v>1086</v>
      </c>
      <c r="G979" s="230"/>
      <c r="H979" s="233">
        <v>4.8099999999999996</v>
      </c>
      <c r="I979" s="234"/>
      <c r="J979" s="230"/>
      <c r="K979" s="230"/>
      <c r="L979" s="235"/>
      <c r="M979" s="236"/>
      <c r="N979" s="237"/>
      <c r="O979" s="237"/>
      <c r="P979" s="237"/>
      <c r="Q979" s="237"/>
      <c r="R979" s="237"/>
      <c r="S979" s="237"/>
      <c r="T979" s="238"/>
      <c r="AT979" s="239" t="s">
        <v>177</v>
      </c>
      <c r="AU979" s="239" t="s">
        <v>80</v>
      </c>
      <c r="AV979" s="13" t="s">
        <v>80</v>
      </c>
      <c r="AW979" s="13" t="s">
        <v>35</v>
      </c>
      <c r="AX979" s="13" t="s">
        <v>71</v>
      </c>
      <c r="AY979" s="239" t="s">
        <v>168</v>
      </c>
    </row>
    <row r="980" spans="2:65" s="13" customFormat="1" ht="13.5">
      <c r="B980" s="229"/>
      <c r="C980" s="230"/>
      <c r="D980" s="219" t="s">
        <v>177</v>
      </c>
      <c r="E980" s="231" t="s">
        <v>21</v>
      </c>
      <c r="F980" s="232" t="s">
        <v>1087</v>
      </c>
      <c r="G980" s="230"/>
      <c r="H980" s="233">
        <v>3.552</v>
      </c>
      <c r="I980" s="234"/>
      <c r="J980" s="230"/>
      <c r="K980" s="230"/>
      <c r="L980" s="235"/>
      <c r="M980" s="236"/>
      <c r="N980" s="237"/>
      <c r="O980" s="237"/>
      <c r="P980" s="237"/>
      <c r="Q980" s="237"/>
      <c r="R980" s="237"/>
      <c r="S980" s="237"/>
      <c r="T980" s="238"/>
      <c r="AT980" s="239" t="s">
        <v>177</v>
      </c>
      <c r="AU980" s="239" t="s">
        <v>80</v>
      </c>
      <c r="AV980" s="13" t="s">
        <v>80</v>
      </c>
      <c r="AW980" s="13" t="s">
        <v>35</v>
      </c>
      <c r="AX980" s="13" t="s">
        <v>71</v>
      </c>
      <c r="AY980" s="239" t="s">
        <v>168</v>
      </c>
    </row>
    <row r="981" spans="2:65" s="14" customFormat="1" ht="13.5">
      <c r="B981" s="240"/>
      <c r="C981" s="241"/>
      <c r="D981" s="242" t="s">
        <v>177</v>
      </c>
      <c r="E981" s="243" t="s">
        <v>21</v>
      </c>
      <c r="F981" s="244" t="s">
        <v>184</v>
      </c>
      <c r="G981" s="241"/>
      <c r="H981" s="245">
        <v>1141.32</v>
      </c>
      <c r="I981" s="246"/>
      <c r="J981" s="241"/>
      <c r="K981" s="241"/>
      <c r="L981" s="247"/>
      <c r="M981" s="248"/>
      <c r="N981" s="249"/>
      <c r="O981" s="249"/>
      <c r="P981" s="249"/>
      <c r="Q981" s="249"/>
      <c r="R981" s="249"/>
      <c r="S981" s="249"/>
      <c r="T981" s="250"/>
      <c r="AT981" s="251" t="s">
        <v>177</v>
      </c>
      <c r="AU981" s="251" t="s">
        <v>80</v>
      </c>
      <c r="AV981" s="14" t="s">
        <v>175</v>
      </c>
      <c r="AW981" s="14" t="s">
        <v>35</v>
      </c>
      <c r="AX981" s="14" t="s">
        <v>78</v>
      </c>
      <c r="AY981" s="251" t="s">
        <v>168</v>
      </c>
    </row>
    <row r="982" spans="2:65" s="1" customFormat="1" ht="22.5" customHeight="1">
      <c r="B982" s="42"/>
      <c r="C982" s="205" t="s">
        <v>1088</v>
      </c>
      <c r="D982" s="205" t="s">
        <v>170</v>
      </c>
      <c r="E982" s="206" t="s">
        <v>1089</v>
      </c>
      <c r="F982" s="207" t="s">
        <v>1090</v>
      </c>
      <c r="G982" s="208" t="s">
        <v>173</v>
      </c>
      <c r="H982" s="209">
        <v>14.788</v>
      </c>
      <c r="I982" s="210"/>
      <c r="J982" s="211">
        <f>ROUND(I982*H982,2)</f>
        <v>0</v>
      </c>
      <c r="K982" s="207" t="s">
        <v>21</v>
      </c>
      <c r="L982" s="62"/>
      <c r="M982" s="212" t="s">
        <v>21</v>
      </c>
      <c r="N982" s="213" t="s">
        <v>42</v>
      </c>
      <c r="O982" s="43"/>
      <c r="P982" s="214">
        <f>O982*H982</f>
        <v>0</v>
      </c>
      <c r="Q982" s="214">
        <v>0</v>
      </c>
      <c r="R982" s="214">
        <f>Q982*H982</f>
        <v>0</v>
      </c>
      <c r="S982" s="214">
        <v>0</v>
      </c>
      <c r="T982" s="215">
        <f>S982*H982</f>
        <v>0</v>
      </c>
      <c r="AR982" s="25" t="s">
        <v>175</v>
      </c>
      <c r="AT982" s="25" t="s">
        <v>170</v>
      </c>
      <c r="AU982" s="25" t="s">
        <v>80</v>
      </c>
      <c r="AY982" s="25" t="s">
        <v>168</v>
      </c>
      <c r="BE982" s="216">
        <f>IF(N982="základní",J982,0)</f>
        <v>0</v>
      </c>
      <c r="BF982" s="216">
        <f>IF(N982="snížená",J982,0)</f>
        <v>0</v>
      </c>
      <c r="BG982" s="216">
        <f>IF(N982="zákl. přenesená",J982,0)</f>
        <v>0</v>
      </c>
      <c r="BH982" s="216">
        <f>IF(N982="sníž. přenesená",J982,0)</f>
        <v>0</v>
      </c>
      <c r="BI982" s="216">
        <f>IF(N982="nulová",J982,0)</f>
        <v>0</v>
      </c>
      <c r="BJ982" s="25" t="s">
        <v>78</v>
      </c>
      <c r="BK982" s="216">
        <f>ROUND(I982*H982,2)</f>
        <v>0</v>
      </c>
      <c r="BL982" s="25" t="s">
        <v>175</v>
      </c>
      <c r="BM982" s="25" t="s">
        <v>1091</v>
      </c>
    </row>
    <row r="983" spans="2:65" s="13" customFormat="1" ht="13.5">
      <c r="B983" s="229"/>
      <c r="C983" s="230"/>
      <c r="D983" s="242" t="s">
        <v>177</v>
      </c>
      <c r="E983" s="252" t="s">
        <v>21</v>
      </c>
      <c r="F983" s="253" t="s">
        <v>1092</v>
      </c>
      <c r="G983" s="230"/>
      <c r="H983" s="254">
        <v>14.788</v>
      </c>
      <c r="I983" s="234"/>
      <c r="J983" s="230"/>
      <c r="K983" s="230"/>
      <c r="L983" s="235"/>
      <c r="M983" s="236"/>
      <c r="N983" s="237"/>
      <c r="O983" s="237"/>
      <c r="P983" s="237"/>
      <c r="Q983" s="237"/>
      <c r="R983" s="237"/>
      <c r="S983" s="237"/>
      <c r="T983" s="238"/>
      <c r="AT983" s="239" t="s">
        <v>177</v>
      </c>
      <c r="AU983" s="239" t="s">
        <v>80</v>
      </c>
      <c r="AV983" s="13" t="s">
        <v>80</v>
      </c>
      <c r="AW983" s="13" t="s">
        <v>35</v>
      </c>
      <c r="AX983" s="13" t="s">
        <v>78</v>
      </c>
      <c r="AY983" s="239" t="s">
        <v>168</v>
      </c>
    </row>
    <row r="984" spans="2:65" s="1" customFormat="1" ht="22.5" customHeight="1">
      <c r="B984" s="42"/>
      <c r="C984" s="205" t="s">
        <v>1093</v>
      </c>
      <c r="D984" s="205" t="s">
        <v>170</v>
      </c>
      <c r="E984" s="206" t="s">
        <v>1094</v>
      </c>
      <c r="F984" s="207" t="s">
        <v>1095</v>
      </c>
      <c r="G984" s="208" t="s">
        <v>272</v>
      </c>
      <c r="H984" s="209">
        <v>1</v>
      </c>
      <c r="I984" s="210"/>
      <c r="J984" s="211">
        <f>ROUND(I984*H984,2)</f>
        <v>0</v>
      </c>
      <c r="K984" s="207" t="s">
        <v>21</v>
      </c>
      <c r="L984" s="62"/>
      <c r="M984" s="212" t="s">
        <v>21</v>
      </c>
      <c r="N984" s="213" t="s">
        <v>42</v>
      </c>
      <c r="O984" s="43"/>
      <c r="P984" s="214">
        <f>O984*H984</f>
        <v>0</v>
      </c>
      <c r="Q984" s="214">
        <v>0</v>
      </c>
      <c r="R984" s="214">
        <f>Q984*H984</f>
        <v>0</v>
      </c>
      <c r="S984" s="214">
        <v>0</v>
      </c>
      <c r="T984" s="215">
        <f>S984*H984</f>
        <v>0</v>
      </c>
      <c r="AR984" s="25" t="s">
        <v>175</v>
      </c>
      <c r="AT984" s="25" t="s">
        <v>170</v>
      </c>
      <c r="AU984" s="25" t="s">
        <v>80</v>
      </c>
      <c r="AY984" s="25" t="s">
        <v>168</v>
      </c>
      <c r="BE984" s="216">
        <f>IF(N984="základní",J984,0)</f>
        <v>0</v>
      </c>
      <c r="BF984" s="216">
        <f>IF(N984="snížená",J984,0)</f>
        <v>0</v>
      </c>
      <c r="BG984" s="216">
        <f>IF(N984="zákl. přenesená",J984,0)</f>
        <v>0</v>
      </c>
      <c r="BH984" s="216">
        <f>IF(N984="sníž. přenesená",J984,0)</f>
        <v>0</v>
      </c>
      <c r="BI984" s="216">
        <f>IF(N984="nulová",J984,0)</f>
        <v>0</v>
      </c>
      <c r="BJ984" s="25" t="s">
        <v>78</v>
      </c>
      <c r="BK984" s="216">
        <f>ROUND(I984*H984,2)</f>
        <v>0</v>
      </c>
      <c r="BL984" s="25" t="s">
        <v>175</v>
      </c>
      <c r="BM984" s="25" t="s">
        <v>1096</v>
      </c>
    </row>
    <row r="985" spans="2:65" s="1" customFormat="1" ht="31.5" customHeight="1">
      <c r="B985" s="42"/>
      <c r="C985" s="205" t="s">
        <v>1097</v>
      </c>
      <c r="D985" s="205" t="s">
        <v>170</v>
      </c>
      <c r="E985" s="206" t="s">
        <v>1098</v>
      </c>
      <c r="F985" s="207" t="s">
        <v>1099</v>
      </c>
      <c r="G985" s="208" t="s">
        <v>272</v>
      </c>
      <c r="H985" s="209">
        <v>4</v>
      </c>
      <c r="I985" s="210"/>
      <c r="J985" s="211">
        <f>ROUND(I985*H985,2)</f>
        <v>0</v>
      </c>
      <c r="K985" s="207" t="s">
        <v>21</v>
      </c>
      <c r="L985" s="62"/>
      <c r="M985" s="212" t="s">
        <v>21</v>
      </c>
      <c r="N985" s="213" t="s">
        <v>42</v>
      </c>
      <c r="O985" s="43"/>
      <c r="P985" s="214">
        <f>O985*H985</f>
        <v>0</v>
      </c>
      <c r="Q985" s="214">
        <v>0</v>
      </c>
      <c r="R985" s="214">
        <f>Q985*H985</f>
        <v>0</v>
      </c>
      <c r="S985" s="214">
        <v>0</v>
      </c>
      <c r="T985" s="215">
        <f>S985*H985</f>
        <v>0</v>
      </c>
      <c r="AR985" s="25" t="s">
        <v>175</v>
      </c>
      <c r="AT985" s="25" t="s">
        <v>170</v>
      </c>
      <c r="AU985" s="25" t="s">
        <v>80</v>
      </c>
      <c r="AY985" s="25" t="s">
        <v>168</v>
      </c>
      <c r="BE985" s="216">
        <f>IF(N985="základní",J985,0)</f>
        <v>0</v>
      </c>
      <c r="BF985" s="216">
        <f>IF(N985="snížená",J985,0)</f>
        <v>0</v>
      </c>
      <c r="BG985" s="216">
        <f>IF(N985="zákl. přenesená",J985,0)</f>
        <v>0</v>
      </c>
      <c r="BH985" s="216">
        <f>IF(N985="sníž. přenesená",J985,0)</f>
        <v>0</v>
      </c>
      <c r="BI985" s="216">
        <f>IF(N985="nulová",J985,0)</f>
        <v>0</v>
      </c>
      <c r="BJ985" s="25" t="s">
        <v>78</v>
      </c>
      <c r="BK985" s="216">
        <f>ROUND(I985*H985,2)</f>
        <v>0</v>
      </c>
      <c r="BL985" s="25" t="s">
        <v>175</v>
      </c>
      <c r="BM985" s="25" t="s">
        <v>1100</v>
      </c>
    </row>
    <row r="986" spans="2:65" s="11" customFormat="1" ht="29.85" customHeight="1">
      <c r="B986" s="188"/>
      <c r="C986" s="189"/>
      <c r="D986" s="202" t="s">
        <v>70</v>
      </c>
      <c r="E986" s="203" t="s">
        <v>1101</v>
      </c>
      <c r="F986" s="203" t="s">
        <v>1102</v>
      </c>
      <c r="G986" s="189"/>
      <c r="H986" s="189"/>
      <c r="I986" s="192"/>
      <c r="J986" s="204">
        <f>BK986</f>
        <v>0</v>
      </c>
      <c r="K986" s="189"/>
      <c r="L986" s="194"/>
      <c r="M986" s="195"/>
      <c r="N986" s="196"/>
      <c r="O986" s="196"/>
      <c r="P986" s="197">
        <f>SUM(P987:P991)</f>
        <v>0</v>
      </c>
      <c r="Q986" s="196"/>
      <c r="R986" s="197">
        <f>SUM(R987:R991)</f>
        <v>0</v>
      </c>
      <c r="S986" s="196"/>
      <c r="T986" s="198">
        <f>SUM(T987:T991)</f>
        <v>0</v>
      </c>
      <c r="AR986" s="199" t="s">
        <v>78</v>
      </c>
      <c r="AT986" s="200" t="s">
        <v>70</v>
      </c>
      <c r="AU986" s="200" t="s">
        <v>78</v>
      </c>
      <c r="AY986" s="199" t="s">
        <v>168</v>
      </c>
      <c r="BK986" s="201">
        <f>SUM(BK987:BK991)</f>
        <v>0</v>
      </c>
    </row>
    <row r="987" spans="2:65" s="1" customFormat="1" ht="31.5" customHeight="1">
      <c r="B987" s="42"/>
      <c r="C987" s="205" t="s">
        <v>1103</v>
      </c>
      <c r="D987" s="205" t="s">
        <v>170</v>
      </c>
      <c r="E987" s="206" t="s">
        <v>1104</v>
      </c>
      <c r="F987" s="207" t="s">
        <v>1105</v>
      </c>
      <c r="G987" s="208" t="s">
        <v>245</v>
      </c>
      <c r="H987" s="209">
        <v>391.16699999999997</v>
      </c>
      <c r="I987" s="210"/>
      <c r="J987" s="211">
        <f>ROUND(I987*H987,2)</f>
        <v>0</v>
      </c>
      <c r="K987" s="207" t="s">
        <v>174</v>
      </c>
      <c r="L987" s="62"/>
      <c r="M987" s="212" t="s">
        <v>21</v>
      </c>
      <c r="N987" s="213" t="s">
        <v>42</v>
      </c>
      <c r="O987" s="43"/>
      <c r="P987" s="214">
        <f>O987*H987</f>
        <v>0</v>
      </c>
      <c r="Q987" s="214">
        <v>0</v>
      </c>
      <c r="R987" s="214">
        <f>Q987*H987</f>
        <v>0</v>
      </c>
      <c r="S987" s="214">
        <v>0</v>
      </c>
      <c r="T987" s="215">
        <f>S987*H987</f>
        <v>0</v>
      </c>
      <c r="AR987" s="25" t="s">
        <v>175</v>
      </c>
      <c r="AT987" s="25" t="s">
        <v>170</v>
      </c>
      <c r="AU987" s="25" t="s">
        <v>80</v>
      </c>
      <c r="AY987" s="25" t="s">
        <v>168</v>
      </c>
      <c r="BE987" s="216">
        <f>IF(N987="základní",J987,0)</f>
        <v>0</v>
      </c>
      <c r="BF987" s="216">
        <f>IF(N987="snížená",J987,0)</f>
        <v>0</v>
      </c>
      <c r="BG987" s="216">
        <f>IF(N987="zákl. přenesená",J987,0)</f>
        <v>0</v>
      </c>
      <c r="BH987" s="216">
        <f>IF(N987="sníž. přenesená",J987,0)</f>
        <v>0</v>
      </c>
      <c r="BI987" s="216">
        <f>IF(N987="nulová",J987,0)</f>
        <v>0</v>
      </c>
      <c r="BJ987" s="25" t="s">
        <v>78</v>
      </c>
      <c r="BK987" s="216">
        <f>ROUND(I987*H987,2)</f>
        <v>0</v>
      </c>
      <c r="BL987" s="25" t="s">
        <v>175</v>
      </c>
      <c r="BM987" s="25" t="s">
        <v>1106</v>
      </c>
    </row>
    <row r="988" spans="2:65" s="1" customFormat="1" ht="22.5" customHeight="1">
      <c r="B988" s="42"/>
      <c r="C988" s="205" t="s">
        <v>1107</v>
      </c>
      <c r="D988" s="205" t="s">
        <v>170</v>
      </c>
      <c r="E988" s="206" t="s">
        <v>1108</v>
      </c>
      <c r="F988" s="207" t="s">
        <v>1109</v>
      </c>
      <c r="G988" s="208" t="s">
        <v>245</v>
      </c>
      <c r="H988" s="209">
        <v>391.16699999999997</v>
      </c>
      <c r="I988" s="210"/>
      <c r="J988" s="211">
        <f>ROUND(I988*H988,2)</f>
        <v>0</v>
      </c>
      <c r="K988" s="207" t="s">
        <v>174</v>
      </c>
      <c r="L988" s="62"/>
      <c r="M988" s="212" t="s">
        <v>21</v>
      </c>
      <c r="N988" s="213" t="s">
        <v>42</v>
      </c>
      <c r="O988" s="43"/>
      <c r="P988" s="214">
        <f>O988*H988</f>
        <v>0</v>
      </c>
      <c r="Q988" s="214">
        <v>0</v>
      </c>
      <c r="R988" s="214">
        <f>Q988*H988</f>
        <v>0</v>
      </c>
      <c r="S988" s="214">
        <v>0</v>
      </c>
      <c r="T988" s="215">
        <f>S988*H988</f>
        <v>0</v>
      </c>
      <c r="AR988" s="25" t="s">
        <v>175</v>
      </c>
      <c r="AT988" s="25" t="s">
        <v>170</v>
      </c>
      <c r="AU988" s="25" t="s">
        <v>80</v>
      </c>
      <c r="AY988" s="25" t="s">
        <v>168</v>
      </c>
      <c r="BE988" s="216">
        <f>IF(N988="základní",J988,0)</f>
        <v>0</v>
      </c>
      <c r="BF988" s="216">
        <f>IF(N988="snížená",J988,0)</f>
        <v>0</v>
      </c>
      <c r="BG988" s="216">
        <f>IF(N988="zákl. přenesená",J988,0)</f>
        <v>0</v>
      </c>
      <c r="BH988" s="216">
        <f>IF(N988="sníž. přenesená",J988,0)</f>
        <v>0</v>
      </c>
      <c r="BI988" s="216">
        <f>IF(N988="nulová",J988,0)</f>
        <v>0</v>
      </c>
      <c r="BJ988" s="25" t="s">
        <v>78</v>
      </c>
      <c r="BK988" s="216">
        <f>ROUND(I988*H988,2)</f>
        <v>0</v>
      </c>
      <c r="BL988" s="25" t="s">
        <v>175</v>
      </c>
      <c r="BM988" s="25" t="s">
        <v>1110</v>
      </c>
    </row>
    <row r="989" spans="2:65" s="1" customFormat="1" ht="22.5" customHeight="1">
      <c r="B989" s="42"/>
      <c r="C989" s="205" t="s">
        <v>1111</v>
      </c>
      <c r="D989" s="205" t="s">
        <v>170</v>
      </c>
      <c r="E989" s="206" t="s">
        <v>1112</v>
      </c>
      <c r="F989" s="207" t="s">
        <v>1113</v>
      </c>
      <c r="G989" s="208" t="s">
        <v>245</v>
      </c>
      <c r="H989" s="209">
        <v>7432.1729999999998</v>
      </c>
      <c r="I989" s="210"/>
      <c r="J989" s="211">
        <f>ROUND(I989*H989,2)</f>
        <v>0</v>
      </c>
      <c r="K989" s="207" t="s">
        <v>174</v>
      </c>
      <c r="L989" s="62"/>
      <c r="M989" s="212" t="s">
        <v>21</v>
      </c>
      <c r="N989" s="213" t="s">
        <v>42</v>
      </c>
      <c r="O989" s="43"/>
      <c r="P989" s="214">
        <f>O989*H989</f>
        <v>0</v>
      </c>
      <c r="Q989" s="214">
        <v>0</v>
      </c>
      <c r="R989" s="214">
        <f>Q989*H989</f>
        <v>0</v>
      </c>
      <c r="S989" s="214">
        <v>0</v>
      </c>
      <c r="T989" s="215">
        <f>S989*H989</f>
        <v>0</v>
      </c>
      <c r="AR989" s="25" t="s">
        <v>175</v>
      </c>
      <c r="AT989" s="25" t="s">
        <v>170</v>
      </c>
      <c r="AU989" s="25" t="s">
        <v>80</v>
      </c>
      <c r="AY989" s="25" t="s">
        <v>168</v>
      </c>
      <c r="BE989" s="216">
        <f>IF(N989="základní",J989,0)</f>
        <v>0</v>
      </c>
      <c r="BF989" s="216">
        <f>IF(N989="snížená",J989,0)</f>
        <v>0</v>
      </c>
      <c r="BG989" s="216">
        <f>IF(N989="zákl. přenesená",J989,0)</f>
        <v>0</v>
      </c>
      <c r="BH989" s="216">
        <f>IF(N989="sníž. přenesená",J989,0)</f>
        <v>0</v>
      </c>
      <c r="BI989" s="216">
        <f>IF(N989="nulová",J989,0)</f>
        <v>0</v>
      </c>
      <c r="BJ989" s="25" t="s">
        <v>78</v>
      </c>
      <c r="BK989" s="216">
        <f>ROUND(I989*H989,2)</f>
        <v>0</v>
      </c>
      <c r="BL989" s="25" t="s">
        <v>175</v>
      </c>
      <c r="BM989" s="25" t="s">
        <v>1114</v>
      </c>
    </row>
    <row r="990" spans="2:65" s="13" customFormat="1" ht="13.5">
      <c r="B990" s="229"/>
      <c r="C990" s="230"/>
      <c r="D990" s="242" t="s">
        <v>177</v>
      </c>
      <c r="E990" s="230"/>
      <c r="F990" s="253" t="s">
        <v>1115</v>
      </c>
      <c r="G990" s="230"/>
      <c r="H990" s="254">
        <v>7432.1729999999998</v>
      </c>
      <c r="I990" s="234"/>
      <c r="J990" s="230"/>
      <c r="K990" s="230"/>
      <c r="L990" s="235"/>
      <c r="M990" s="236"/>
      <c r="N990" s="237"/>
      <c r="O990" s="237"/>
      <c r="P990" s="237"/>
      <c r="Q990" s="237"/>
      <c r="R990" s="237"/>
      <c r="S990" s="237"/>
      <c r="T990" s="238"/>
      <c r="AT990" s="239" t="s">
        <v>177</v>
      </c>
      <c r="AU990" s="239" t="s">
        <v>80</v>
      </c>
      <c r="AV990" s="13" t="s">
        <v>80</v>
      </c>
      <c r="AW990" s="13" t="s">
        <v>6</v>
      </c>
      <c r="AX990" s="13" t="s">
        <v>78</v>
      </c>
      <c r="AY990" s="239" t="s">
        <v>168</v>
      </c>
    </row>
    <row r="991" spans="2:65" s="1" customFormat="1" ht="22.5" customHeight="1">
      <c r="B991" s="42"/>
      <c r="C991" s="205" t="s">
        <v>1116</v>
      </c>
      <c r="D991" s="205" t="s">
        <v>170</v>
      </c>
      <c r="E991" s="206" t="s">
        <v>1117</v>
      </c>
      <c r="F991" s="207" t="s">
        <v>1118</v>
      </c>
      <c r="G991" s="208" t="s">
        <v>245</v>
      </c>
      <c r="H991" s="209">
        <v>391.16699999999997</v>
      </c>
      <c r="I991" s="210"/>
      <c r="J991" s="211">
        <f>ROUND(I991*H991,2)</f>
        <v>0</v>
      </c>
      <c r="K991" s="207" t="s">
        <v>174</v>
      </c>
      <c r="L991" s="62"/>
      <c r="M991" s="212" t="s">
        <v>21</v>
      </c>
      <c r="N991" s="213" t="s">
        <v>42</v>
      </c>
      <c r="O991" s="43"/>
      <c r="P991" s="214">
        <f>O991*H991</f>
        <v>0</v>
      </c>
      <c r="Q991" s="214">
        <v>0</v>
      </c>
      <c r="R991" s="214">
        <f>Q991*H991</f>
        <v>0</v>
      </c>
      <c r="S991" s="214">
        <v>0</v>
      </c>
      <c r="T991" s="215">
        <f>S991*H991</f>
        <v>0</v>
      </c>
      <c r="AR991" s="25" t="s">
        <v>175</v>
      </c>
      <c r="AT991" s="25" t="s">
        <v>170</v>
      </c>
      <c r="AU991" s="25" t="s">
        <v>80</v>
      </c>
      <c r="AY991" s="25" t="s">
        <v>168</v>
      </c>
      <c r="BE991" s="216">
        <f>IF(N991="základní",J991,0)</f>
        <v>0</v>
      </c>
      <c r="BF991" s="216">
        <f>IF(N991="snížená",J991,0)</f>
        <v>0</v>
      </c>
      <c r="BG991" s="216">
        <f>IF(N991="zákl. přenesená",J991,0)</f>
        <v>0</v>
      </c>
      <c r="BH991" s="216">
        <f>IF(N991="sníž. přenesená",J991,0)</f>
        <v>0</v>
      </c>
      <c r="BI991" s="216">
        <f>IF(N991="nulová",J991,0)</f>
        <v>0</v>
      </c>
      <c r="BJ991" s="25" t="s">
        <v>78</v>
      </c>
      <c r="BK991" s="216">
        <f>ROUND(I991*H991,2)</f>
        <v>0</v>
      </c>
      <c r="BL991" s="25" t="s">
        <v>175</v>
      </c>
      <c r="BM991" s="25" t="s">
        <v>1119</v>
      </c>
    </row>
    <row r="992" spans="2:65" s="11" customFormat="1" ht="29.85" customHeight="1">
      <c r="B992" s="188"/>
      <c r="C992" s="189"/>
      <c r="D992" s="202" t="s">
        <v>70</v>
      </c>
      <c r="E992" s="203" t="s">
        <v>1120</v>
      </c>
      <c r="F992" s="203" t="s">
        <v>1121</v>
      </c>
      <c r="G992" s="189"/>
      <c r="H992" s="189"/>
      <c r="I992" s="192"/>
      <c r="J992" s="204">
        <f>BK992</f>
        <v>0</v>
      </c>
      <c r="K992" s="189"/>
      <c r="L992" s="194"/>
      <c r="M992" s="195"/>
      <c r="N992" s="196"/>
      <c r="O992" s="196"/>
      <c r="P992" s="197">
        <f>P993</f>
        <v>0</v>
      </c>
      <c r="Q992" s="196"/>
      <c r="R992" s="197">
        <f>R993</f>
        <v>0</v>
      </c>
      <c r="S992" s="196"/>
      <c r="T992" s="198">
        <f>T993</f>
        <v>0</v>
      </c>
      <c r="AR992" s="199" t="s">
        <v>78</v>
      </c>
      <c r="AT992" s="200" t="s">
        <v>70</v>
      </c>
      <c r="AU992" s="200" t="s">
        <v>78</v>
      </c>
      <c r="AY992" s="199" t="s">
        <v>168</v>
      </c>
      <c r="BK992" s="201">
        <f>BK993</f>
        <v>0</v>
      </c>
    </row>
    <row r="993" spans="2:65" s="1" customFormat="1" ht="22.5" customHeight="1">
      <c r="B993" s="42"/>
      <c r="C993" s="205" t="s">
        <v>1122</v>
      </c>
      <c r="D993" s="205" t="s">
        <v>170</v>
      </c>
      <c r="E993" s="206" t="s">
        <v>1123</v>
      </c>
      <c r="F993" s="207" t="s">
        <v>1124</v>
      </c>
      <c r="G993" s="208" t="s">
        <v>245</v>
      </c>
      <c r="H993" s="209">
        <v>301.34300000000002</v>
      </c>
      <c r="I993" s="210"/>
      <c r="J993" s="211">
        <f>ROUND(I993*H993,2)</f>
        <v>0</v>
      </c>
      <c r="K993" s="207" t="s">
        <v>174</v>
      </c>
      <c r="L993" s="62"/>
      <c r="M993" s="212" t="s">
        <v>21</v>
      </c>
      <c r="N993" s="213" t="s">
        <v>42</v>
      </c>
      <c r="O993" s="43"/>
      <c r="P993" s="214">
        <f>O993*H993</f>
        <v>0</v>
      </c>
      <c r="Q993" s="214">
        <v>0</v>
      </c>
      <c r="R993" s="214">
        <f>Q993*H993</f>
        <v>0</v>
      </c>
      <c r="S993" s="214">
        <v>0</v>
      </c>
      <c r="T993" s="215">
        <f>S993*H993</f>
        <v>0</v>
      </c>
      <c r="AR993" s="25" t="s">
        <v>175</v>
      </c>
      <c r="AT993" s="25" t="s">
        <v>170</v>
      </c>
      <c r="AU993" s="25" t="s">
        <v>80</v>
      </c>
      <c r="AY993" s="25" t="s">
        <v>168</v>
      </c>
      <c r="BE993" s="216">
        <f>IF(N993="základní",J993,0)</f>
        <v>0</v>
      </c>
      <c r="BF993" s="216">
        <f>IF(N993="snížená",J993,0)</f>
        <v>0</v>
      </c>
      <c r="BG993" s="216">
        <f>IF(N993="zákl. přenesená",J993,0)</f>
        <v>0</v>
      </c>
      <c r="BH993" s="216">
        <f>IF(N993="sníž. přenesená",J993,0)</f>
        <v>0</v>
      </c>
      <c r="BI993" s="216">
        <f>IF(N993="nulová",J993,0)</f>
        <v>0</v>
      </c>
      <c r="BJ993" s="25" t="s">
        <v>78</v>
      </c>
      <c r="BK993" s="216">
        <f>ROUND(I993*H993,2)</f>
        <v>0</v>
      </c>
      <c r="BL993" s="25" t="s">
        <v>175</v>
      </c>
      <c r="BM993" s="25" t="s">
        <v>1125</v>
      </c>
    </row>
    <row r="994" spans="2:65" s="11" customFormat="1" ht="37.35" customHeight="1">
      <c r="B994" s="188"/>
      <c r="C994" s="189"/>
      <c r="D994" s="190" t="s">
        <v>70</v>
      </c>
      <c r="E994" s="191" t="s">
        <v>1126</v>
      </c>
      <c r="F994" s="191" t="s">
        <v>1127</v>
      </c>
      <c r="G994" s="189"/>
      <c r="H994" s="189"/>
      <c r="I994" s="192"/>
      <c r="J994" s="193">
        <f>BK994</f>
        <v>0</v>
      </c>
      <c r="K994" s="189"/>
      <c r="L994" s="194"/>
      <c r="M994" s="195"/>
      <c r="N994" s="196"/>
      <c r="O994" s="196"/>
      <c r="P994" s="197">
        <f>P995+P1019+P1079+P1160+P1168+P1191+P1212+P1260+P1275+P1309+P1379+P1412+P1427+P1433+P1441+P1491</f>
        <v>0</v>
      </c>
      <c r="Q994" s="196"/>
      <c r="R994" s="197">
        <f>R995+R1019+R1079+R1160+R1168+R1191+R1212+R1260+R1275+R1309+R1379+R1412+R1427+R1433+R1441+R1491</f>
        <v>21.102821520000003</v>
      </c>
      <c r="S994" s="196"/>
      <c r="T994" s="198">
        <f>T995+T1019+T1079+T1160+T1168+T1191+T1212+T1260+T1275+T1309+T1379+T1412+T1427+T1433+T1441+T1491</f>
        <v>47.955582719999995</v>
      </c>
      <c r="AR994" s="199" t="s">
        <v>80</v>
      </c>
      <c r="AT994" s="200" t="s">
        <v>70</v>
      </c>
      <c r="AU994" s="200" t="s">
        <v>71</v>
      </c>
      <c r="AY994" s="199" t="s">
        <v>168</v>
      </c>
      <c r="BK994" s="201">
        <f>BK995+BK1019+BK1079+BK1160+BK1168+BK1191+BK1212+BK1260+BK1275+BK1309+BK1379+BK1412+BK1427+BK1433+BK1441+BK1491</f>
        <v>0</v>
      </c>
    </row>
    <row r="995" spans="2:65" s="11" customFormat="1" ht="19.899999999999999" customHeight="1">
      <c r="B995" s="188"/>
      <c r="C995" s="189"/>
      <c r="D995" s="202" t="s">
        <v>70</v>
      </c>
      <c r="E995" s="203" t="s">
        <v>1128</v>
      </c>
      <c r="F995" s="203" t="s">
        <v>1129</v>
      </c>
      <c r="G995" s="189"/>
      <c r="H995" s="189"/>
      <c r="I995" s="192"/>
      <c r="J995" s="204">
        <f>BK995</f>
        <v>0</v>
      </c>
      <c r="K995" s="189"/>
      <c r="L995" s="194"/>
      <c r="M995" s="195"/>
      <c r="N995" s="196"/>
      <c r="O995" s="196"/>
      <c r="P995" s="197">
        <f>SUM(P996:P1018)</f>
        <v>0</v>
      </c>
      <c r="Q995" s="196"/>
      <c r="R995" s="197">
        <f>SUM(R996:R1018)</f>
        <v>4.4507770000000002E-2</v>
      </c>
      <c r="S995" s="196"/>
      <c r="T995" s="198">
        <f>SUM(T996:T1018)</f>
        <v>0</v>
      </c>
      <c r="AR995" s="199" t="s">
        <v>80</v>
      </c>
      <c r="AT995" s="200" t="s">
        <v>70</v>
      </c>
      <c r="AU995" s="200" t="s">
        <v>78</v>
      </c>
      <c r="AY995" s="199" t="s">
        <v>168</v>
      </c>
      <c r="BK995" s="201">
        <f>SUM(BK996:BK1018)</f>
        <v>0</v>
      </c>
    </row>
    <row r="996" spans="2:65" s="1" customFormat="1" ht="31.5" customHeight="1">
      <c r="B996" s="42"/>
      <c r="C996" s="205" t="s">
        <v>1130</v>
      </c>
      <c r="D996" s="205" t="s">
        <v>170</v>
      </c>
      <c r="E996" s="206" t="s">
        <v>1131</v>
      </c>
      <c r="F996" s="207" t="s">
        <v>1132</v>
      </c>
      <c r="G996" s="208" t="s">
        <v>173</v>
      </c>
      <c r="H996" s="209">
        <v>62.686999999999998</v>
      </c>
      <c r="I996" s="210"/>
      <c r="J996" s="211">
        <f>ROUND(I996*H996,2)</f>
        <v>0</v>
      </c>
      <c r="K996" s="207" t="s">
        <v>174</v>
      </c>
      <c r="L996" s="62"/>
      <c r="M996" s="212" t="s">
        <v>21</v>
      </c>
      <c r="N996" s="213" t="s">
        <v>42</v>
      </c>
      <c r="O996" s="43"/>
      <c r="P996" s="214">
        <f>O996*H996</f>
        <v>0</v>
      </c>
      <c r="Q996" s="214">
        <v>7.1000000000000002E-4</v>
      </c>
      <c r="R996" s="214">
        <f>Q996*H996</f>
        <v>4.4507770000000002E-2</v>
      </c>
      <c r="S996" s="214">
        <v>0</v>
      </c>
      <c r="T996" s="215">
        <f>S996*H996</f>
        <v>0</v>
      </c>
      <c r="AR996" s="25" t="s">
        <v>286</v>
      </c>
      <c r="AT996" s="25" t="s">
        <v>170</v>
      </c>
      <c r="AU996" s="25" t="s">
        <v>80</v>
      </c>
      <c r="AY996" s="25" t="s">
        <v>168</v>
      </c>
      <c r="BE996" s="216">
        <f>IF(N996="základní",J996,0)</f>
        <v>0</v>
      </c>
      <c r="BF996" s="216">
        <f>IF(N996="snížená",J996,0)</f>
        <v>0</v>
      </c>
      <c r="BG996" s="216">
        <f>IF(N996="zákl. přenesená",J996,0)</f>
        <v>0</v>
      </c>
      <c r="BH996" s="216">
        <f>IF(N996="sníž. přenesená",J996,0)</f>
        <v>0</v>
      </c>
      <c r="BI996" s="216">
        <f>IF(N996="nulová",J996,0)</f>
        <v>0</v>
      </c>
      <c r="BJ996" s="25" t="s">
        <v>78</v>
      </c>
      <c r="BK996" s="216">
        <f>ROUND(I996*H996,2)</f>
        <v>0</v>
      </c>
      <c r="BL996" s="25" t="s">
        <v>286</v>
      </c>
      <c r="BM996" s="25" t="s">
        <v>1133</v>
      </c>
    </row>
    <row r="997" spans="2:65" s="12" customFormat="1" ht="13.5">
      <c r="B997" s="217"/>
      <c r="C997" s="218"/>
      <c r="D997" s="219" t="s">
        <v>177</v>
      </c>
      <c r="E997" s="220" t="s">
        <v>21</v>
      </c>
      <c r="F997" s="221" t="s">
        <v>1134</v>
      </c>
      <c r="G997" s="218"/>
      <c r="H997" s="222" t="s">
        <v>21</v>
      </c>
      <c r="I997" s="223"/>
      <c r="J997" s="218"/>
      <c r="K997" s="218"/>
      <c r="L997" s="224"/>
      <c r="M997" s="225"/>
      <c r="N997" s="226"/>
      <c r="O997" s="226"/>
      <c r="P997" s="226"/>
      <c r="Q997" s="226"/>
      <c r="R997" s="226"/>
      <c r="S997" s="226"/>
      <c r="T997" s="227"/>
      <c r="AT997" s="228" t="s">
        <v>177</v>
      </c>
      <c r="AU997" s="228" t="s">
        <v>80</v>
      </c>
      <c r="AV997" s="12" t="s">
        <v>78</v>
      </c>
      <c r="AW997" s="12" t="s">
        <v>35</v>
      </c>
      <c r="AX997" s="12" t="s">
        <v>71</v>
      </c>
      <c r="AY997" s="228" t="s">
        <v>168</v>
      </c>
    </row>
    <row r="998" spans="2:65" s="12" customFormat="1" ht="13.5">
      <c r="B998" s="217"/>
      <c r="C998" s="218"/>
      <c r="D998" s="219" t="s">
        <v>177</v>
      </c>
      <c r="E998" s="220" t="s">
        <v>21</v>
      </c>
      <c r="F998" s="221" t="s">
        <v>865</v>
      </c>
      <c r="G998" s="218"/>
      <c r="H998" s="222" t="s">
        <v>21</v>
      </c>
      <c r="I998" s="223"/>
      <c r="J998" s="218"/>
      <c r="K998" s="218"/>
      <c r="L998" s="224"/>
      <c r="M998" s="225"/>
      <c r="N998" s="226"/>
      <c r="O998" s="226"/>
      <c r="P998" s="226"/>
      <c r="Q998" s="226"/>
      <c r="R998" s="226"/>
      <c r="S998" s="226"/>
      <c r="T998" s="227"/>
      <c r="AT998" s="228" t="s">
        <v>177</v>
      </c>
      <c r="AU998" s="228" t="s">
        <v>80</v>
      </c>
      <c r="AV998" s="12" t="s">
        <v>78</v>
      </c>
      <c r="AW998" s="12" t="s">
        <v>35</v>
      </c>
      <c r="AX998" s="12" t="s">
        <v>71</v>
      </c>
      <c r="AY998" s="228" t="s">
        <v>168</v>
      </c>
    </row>
    <row r="999" spans="2:65" s="13" customFormat="1" ht="13.5">
      <c r="B999" s="229"/>
      <c r="C999" s="230"/>
      <c r="D999" s="219" t="s">
        <v>177</v>
      </c>
      <c r="E999" s="231" t="s">
        <v>21</v>
      </c>
      <c r="F999" s="232" t="s">
        <v>1135</v>
      </c>
      <c r="G999" s="230"/>
      <c r="H999" s="233">
        <v>25.7</v>
      </c>
      <c r="I999" s="234"/>
      <c r="J999" s="230"/>
      <c r="K999" s="230"/>
      <c r="L999" s="235"/>
      <c r="M999" s="236"/>
      <c r="N999" s="237"/>
      <c r="O999" s="237"/>
      <c r="P999" s="237"/>
      <c r="Q999" s="237"/>
      <c r="R999" s="237"/>
      <c r="S999" s="237"/>
      <c r="T999" s="238"/>
      <c r="AT999" s="239" t="s">
        <v>177</v>
      </c>
      <c r="AU999" s="239" t="s">
        <v>80</v>
      </c>
      <c r="AV999" s="13" t="s">
        <v>80</v>
      </c>
      <c r="AW999" s="13" t="s">
        <v>35</v>
      </c>
      <c r="AX999" s="13" t="s">
        <v>71</v>
      </c>
      <c r="AY999" s="239" t="s">
        <v>168</v>
      </c>
    </row>
    <row r="1000" spans="2:65" s="13" customFormat="1" ht="13.5">
      <c r="B1000" s="229"/>
      <c r="C1000" s="230"/>
      <c r="D1000" s="219" t="s">
        <v>177</v>
      </c>
      <c r="E1000" s="231" t="s">
        <v>21</v>
      </c>
      <c r="F1000" s="232" t="s">
        <v>1136</v>
      </c>
      <c r="G1000" s="230"/>
      <c r="H1000" s="233">
        <v>0.15</v>
      </c>
      <c r="I1000" s="234"/>
      <c r="J1000" s="230"/>
      <c r="K1000" s="230"/>
      <c r="L1000" s="235"/>
      <c r="M1000" s="236"/>
      <c r="N1000" s="237"/>
      <c r="O1000" s="237"/>
      <c r="P1000" s="237"/>
      <c r="Q1000" s="237"/>
      <c r="R1000" s="237"/>
      <c r="S1000" s="237"/>
      <c r="T1000" s="238"/>
      <c r="AT1000" s="239" t="s">
        <v>177</v>
      </c>
      <c r="AU1000" s="239" t="s">
        <v>80</v>
      </c>
      <c r="AV1000" s="13" t="s">
        <v>80</v>
      </c>
      <c r="AW1000" s="13" t="s">
        <v>35</v>
      </c>
      <c r="AX1000" s="13" t="s">
        <v>71</v>
      </c>
      <c r="AY1000" s="239" t="s">
        <v>168</v>
      </c>
    </row>
    <row r="1001" spans="2:65" s="12" customFormat="1" ht="13.5">
      <c r="B1001" s="217"/>
      <c r="C1001" s="218"/>
      <c r="D1001" s="219" t="s">
        <v>177</v>
      </c>
      <c r="E1001" s="220" t="s">
        <v>21</v>
      </c>
      <c r="F1001" s="221" t="s">
        <v>869</v>
      </c>
      <c r="G1001" s="218"/>
      <c r="H1001" s="222" t="s">
        <v>21</v>
      </c>
      <c r="I1001" s="223"/>
      <c r="J1001" s="218"/>
      <c r="K1001" s="218"/>
      <c r="L1001" s="224"/>
      <c r="M1001" s="225"/>
      <c r="N1001" s="226"/>
      <c r="O1001" s="226"/>
      <c r="P1001" s="226"/>
      <c r="Q1001" s="226"/>
      <c r="R1001" s="226"/>
      <c r="S1001" s="226"/>
      <c r="T1001" s="227"/>
      <c r="AT1001" s="228" t="s">
        <v>177</v>
      </c>
      <c r="AU1001" s="228" t="s">
        <v>80</v>
      </c>
      <c r="AV1001" s="12" t="s">
        <v>78</v>
      </c>
      <c r="AW1001" s="12" t="s">
        <v>35</v>
      </c>
      <c r="AX1001" s="12" t="s">
        <v>71</v>
      </c>
      <c r="AY1001" s="228" t="s">
        <v>168</v>
      </c>
    </row>
    <row r="1002" spans="2:65" s="13" customFormat="1" ht="13.5">
      <c r="B1002" s="229"/>
      <c r="C1002" s="230"/>
      <c r="D1002" s="219" t="s">
        <v>177</v>
      </c>
      <c r="E1002" s="231" t="s">
        <v>21</v>
      </c>
      <c r="F1002" s="232" t="s">
        <v>1137</v>
      </c>
      <c r="G1002" s="230"/>
      <c r="H1002" s="233">
        <v>2.69</v>
      </c>
      <c r="I1002" s="234"/>
      <c r="J1002" s="230"/>
      <c r="K1002" s="230"/>
      <c r="L1002" s="235"/>
      <c r="M1002" s="236"/>
      <c r="N1002" s="237"/>
      <c r="O1002" s="237"/>
      <c r="P1002" s="237"/>
      <c r="Q1002" s="237"/>
      <c r="R1002" s="237"/>
      <c r="S1002" s="237"/>
      <c r="T1002" s="238"/>
      <c r="AT1002" s="239" t="s">
        <v>177</v>
      </c>
      <c r="AU1002" s="239" t="s">
        <v>80</v>
      </c>
      <c r="AV1002" s="13" t="s">
        <v>80</v>
      </c>
      <c r="AW1002" s="13" t="s">
        <v>35</v>
      </c>
      <c r="AX1002" s="13" t="s">
        <v>71</v>
      </c>
      <c r="AY1002" s="239" t="s">
        <v>168</v>
      </c>
    </row>
    <row r="1003" spans="2:65" s="13" customFormat="1" ht="13.5">
      <c r="B1003" s="229"/>
      <c r="C1003" s="230"/>
      <c r="D1003" s="219" t="s">
        <v>177</v>
      </c>
      <c r="E1003" s="231" t="s">
        <v>21</v>
      </c>
      <c r="F1003" s="232" t="s">
        <v>1138</v>
      </c>
      <c r="G1003" s="230"/>
      <c r="H1003" s="233">
        <v>8.0890000000000004</v>
      </c>
      <c r="I1003" s="234"/>
      <c r="J1003" s="230"/>
      <c r="K1003" s="230"/>
      <c r="L1003" s="235"/>
      <c r="M1003" s="236"/>
      <c r="N1003" s="237"/>
      <c r="O1003" s="237"/>
      <c r="P1003" s="237"/>
      <c r="Q1003" s="237"/>
      <c r="R1003" s="237"/>
      <c r="S1003" s="237"/>
      <c r="T1003" s="238"/>
      <c r="AT1003" s="239" t="s">
        <v>177</v>
      </c>
      <c r="AU1003" s="239" t="s">
        <v>80</v>
      </c>
      <c r="AV1003" s="13" t="s">
        <v>80</v>
      </c>
      <c r="AW1003" s="13" t="s">
        <v>35</v>
      </c>
      <c r="AX1003" s="13" t="s">
        <v>71</v>
      </c>
      <c r="AY1003" s="239" t="s">
        <v>168</v>
      </c>
    </row>
    <row r="1004" spans="2:65" s="12" customFormat="1" ht="13.5">
      <c r="B1004" s="217"/>
      <c r="C1004" s="218"/>
      <c r="D1004" s="219" t="s">
        <v>177</v>
      </c>
      <c r="E1004" s="220" t="s">
        <v>21</v>
      </c>
      <c r="F1004" s="221" t="s">
        <v>871</v>
      </c>
      <c r="G1004" s="218"/>
      <c r="H1004" s="222" t="s">
        <v>21</v>
      </c>
      <c r="I1004" s="223"/>
      <c r="J1004" s="218"/>
      <c r="K1004" s="218"/>
      <c r="L1004" s="224"/>
      <c r="M1004" s="225"/>
      <c r="N1004" s="226"/>
      <c r="O1004" s="226"/>
      <c r="P1004" s="226"/>
      <c r="Q1004" s="226"/>
      <c r="R1004" s="226"/>
      <c r="S1004" s="226"/>
      <c r="T1004" s="227"/>
      <c r="AT1004" s="228" t="s">
        <v>177</v>
      </c>
      <c r="AU1004" s="228" t="s">
        <v>80</v>
      </c>
      <c r="AV1004" s="12" t="s">
        <v>78</v>
      </c>
      <c r="AW1004" s="12" t="s">
        <v>35</v>
      </c>
      <c r="AX1004" s="12" t="s">
        <v>71</v>
      </c>
      <c r="AY1004" s="228" t="s">
        <v>168</v>
      </c>
    </row>
    <row r="1005" spans="2:65" s="13" customFormat="1" ht="13.5">
      <c r="B1005" s="229"/>
      <c r="C1005" s="230"/>
      <c r="D1005" s="219" t="s">
        <v>177</v>
      </c>
      <c r="E1005" s="231" t="s">
        <v>21</v>
      </c>
      <c r="F1005" s="232" t="s">
        <v>1139</v>
      </c>
      <c r="G1005" s="230"/>
      <c r="H1005" s="233">
        <v>16.158000000000001</v>
      </c>
      <c r="I1005" s="234"/>
      <c r="J1005" s="230"/>
      <c r="K1005" s="230"/>
      <c r="L1005" s="235"/>
      <c r="M1005" s="236"/>
      <c r="N1005" s="237"/>
      <c r="O1005" s="237"/>
      <c r="P1005" s="237"/>
      <c r="Q1005" s="237"/>
      <c r="R1005" s="237"/>
      <c r="S1005" s="237"/>
      <c r="T1005" s="238"/>
      <c r="AT1005" s="239" t="s">
        <v>177</v>
      </c>
      <c r="AU1005" s="239" t="s">
        <v>80</v>
      </c>
      <c r="AV1005" s="13" t="s">
        <v>80</v>
      </c>
      <c r="AW1005" s="13" t="s">
        <v>35</v>
      </c>
      <c r="AX1005" s="13" t="s">
        <v>71</v>
      </c>
      <c r="AY1005" s="239" t="s">
        <v>168</v>
      </c>
    </row>
    <row r="1006" spans="2:65" s="13" customFormat="1" ht="13.5">
      <c r="B1006" s="229"/>
      <c r="C1006" s="230"/>
      <c r="D1006" s="219" t="s">
        <v>177</v>
      </c>
      <c r="E1006" s="231" t="s">
        <v>21</v>
      </c>
      <c r="F1006" s="232" t="s">
        <v>1140</v>
      </c>
      <c r="G1006" s="230"/>
      <c r="H1006" s="233">
        <v>9.9</v>
      </c>
      <c r="I1006" s="234"/>
      <c r="J1006" s="230"/>
      <c r="K1006" s="230"/>
      <c r="L1006" s="235"/>
      <c r="M1006" s="236"/>
      <c r="N1006" s="237"/>
      <c r="O1006" s="237"/>
      <c r="P1006" s="237"/>
      <c r="Q1006" s="237"/>
      <c r="R1006" s="237"/>
      <c r="S1006" s="237"/>
      <c r="T1006" s="238"/>
      <c r="AT1006" s="239" t="s">
        <v>177</v>
      </c>
      <c r="AU1006" s="239" t="s">
        <v>80</v>
      </c>
      <c r="AV1006" s="13" t="s">
        <v>80</v>
      </c>
      <c r="AW1006" s="13" t="s">
        <v>35</v>
      </c>
      <c r="AX1006" s="13" t="s">
        <v>71</v>
      </c>
      <c r="AY1006" s="239" t="s">
        <v>168</v>
      </c>
    </row>
    <row r="1007" spans="2:65" s="14" customFormat="1" ht="13.5">
      <c r="B1007" s="240"/>
      <c r="C1007" s="241"/>
      <c r="D1007" s="242" t="s">
        <v>177</v>
      </c>
      <c r="E1007" s="243" t="s">
        <v>21</v>
      </c>
      <c r="F1007" s="244" t="s">
        <v>184</v>
      </c>
      <c r="G1007" s="241"/>
      <c r="H1007" s="245">
        <v>62.686999999999998</v>
      </c>
      <c r="I1007" s="246"/>
      <c r="J1007" s="241"/>
      <c r="K1007" s="241"/>
      <c r="L1007" s="247"/>
      <c r="M1007" s="248"/>
      <c r="N1007" s="249"/>
      <c r="O1007" s="249"/>
      <c r="P1007" s="249"/>
      <c r="Q1007" s="249"/>
      <c r="R1007" s="249"/>
      <c r="S1007" s="249"/>
      <c r="T1007" s="250"/>
      <c r="AT1007" s="251" t="s">
        <v>177</v>
      </c>
      <c r="AU1007" s="251" t="s">
        <v>80</v>
      </c>
      <c r="AV1007" s="14" t="s">
        <v>175</v>
      </c>
      <c r="AW1007" s="14" t="s">
        <v>35</v>
      </c>
      <c r="AX1007" s="14" t="s">
        <v>78</v>
      </c>
      <c r="AY1007" s="251" t="s">
        <v>168</v>
      </c>
    </row>
    <row r="1008" spans="2:65" s="1" customFormat="1" ht="22.5" customHeight="1">
      <c r="B1008" s="42"/>
      <c r="C1008" s="205" t="s">
        <v>1141</v>
      </c>
      <c r="D1008" s="205" t="s">
        <v>170</v>
      </c>
      <c r="E1008" s="206" t="s">
        <v>1142</v>
      </c>
      <c r="F1008" s="207" t="s">
        <v>1143</v>
      </c>
      <c r="G1008" s="208" t="s">
        <v>202</v>
      </c>
      <c r="H1008" s="209">
        <v>281</v>
      </c>
      <c r="I1008" s="210"/>
      <c r="J1008" s="211">
        <f>ROUND(I1008*H1008,2)</f>
        <v>0</v>
      </c>
      <c r="K1008" s="207" t="s">
        <v>21</v>
      </c>
      <c r="L1008" s="62"/>
      <c r="M1008" s="212" t="s">
        <v>21</v>
      </c>
      <c r="N1008" s="213" t="s">
        <v>42</v>
      </c>
      <c r="O1008" s="43"/>
      <c r="P1008" s="214">
        <f>O1008*H1008</f>
        <v>0</v>
      </c>
      <c r="Q1008" s="214">
        <v>0</v>
      </c>
      <c r="R1008" s="214">
        <f>Q1008*H1008</f>
        <v>0</v>
      </c>
      <c r="S1008" s="214">
        <v>0</v>
      </c>
      <c r="T1008" s="215">
        <f>S1008*H1008</f>
        <v>0</v>
      </c>
      <c r="AR1008" s="25" t="s">
        <v>286</v>
      </c>
      <c r="AT1008" s="25" t="s">
        <v>170</v>
      </c>
      <c r="AU1008" s="25" t="s">
        <v>80</v>
      </c>
      <c r="AY1008" s="25" t="s">
        <v>168</v>
      </c>
      <c r="BE1008" s="216">
        <f>IF(N1008="základní",J1008,0)</f>
        <v>0</v>
      </c>
      <c r="BF1008" s="216">
        <f>IF(N1008="snížená",J1008,0)</f>
        <v>0</v>
      </c>
      <c r="BG1008" s="216">
        <f>IF(N1008="zákl. přenesená",J1008,0)</f>
        <v>0</v>
      </c>
      <c r="BH1008" s="216">
        <f>IF(N1008="sníž. přenesená",J1008,0)</f>
        <v>0</v>
      </c>
      <c r="BI1008" s="216">
        <f>IF(N1008="nulová",J1008,0)</f>
        <v>0</v>
      </c>
      <c r="BJ1008" s="25" t="s">
        <v>78</v>
      </c>
      <c r="BK1008" s="216">
        <f>ROUND(I1008*H1008,2)</f>
        <v>0</v>
      </c>
      <c r="BL1008" s="25" t="s">
        <v>286</v>
      </c>
      <c r="BM1008" s="25" t="s">
        <v>1144</v>
      </c>
    </row>
    <row r="1009" spans="2:65" s="12" customFormat="1" ht="13.5">
      <c r="B1009" s="217"/>
      <c r="C1009" s="218"/>
      <c r="D1009" s="219" t="s">
        <v>177</v>
      </c>
      <c r="E1009" s="220" t="s">
        <v>21</v>
      </c>
      <c r="F1009" s="221" t="s">
        <v>865</v>
      </c>
      <c r="G1009" s="218"/>
      <c r="H1009" s="222" t="s">
        <v>21</v>
      </c>
      <c r="I1009" s="223"/>
      <c r="J1009" s="218"/>
      <c r="K1009" s="218"/>
      <c r="L1009" s="224"/>
      <c r="M1009" s="225"/>
      <c r="N1009" s="226"/>
      <c r="O1009" s="226"/>
      <c r="P1009" s="226"/>
      <c r="Q1009" s="226"/>
      <c r="R1009" s="226"/>
      <c r="S1009" s="226"/>
      <c r="T1009" s="227"/>
      <c r="AT1009" s="228" t="s">
        <v>177</v>
      </c>
      <c r="AU1009" s="228" t="s">
        <v>80</v>
      </c>
      <c r="AV1009" s="12" t="s">
        <v>78</v>
      </c>
      <c r="AW1009" s="12" t="s">
        <v>35</v>
      </c>
      <c r="AX1009" s="12" t="s">
        <v>71</v>
      </c>
      <c r="AY1009" s="228" t="s">
        <v>168</v>
      </c>
    </row>
    <row r="1010" spans="2:65" s="13" customFormat="1" ht="13.5">
      <c r="B1010" s="229"/>
      <c r="C1010" s="230"/>
      <c r="D1010" s="219" t="s">
        <v>177</v>
      </c>
      <c r="E1010" s="231" t="s">
        <v>21</v>
      </c>
      <c r="F1010" s="232" t="s">
        <v>1145</v>
      </c>
      <c r="G1010" s="230"/>
      <c r="H1010" s="233">
        <v>109.6</v>
      </c>
      <c r="I1010" s="234"/>
      <c r="J1010" s="230"/>
      <c r="K1010" s="230"/>
      <c r="L1010" s="235"/>
      <c r="M1010" s="236"/>
      <c r="N1010" s="237"/>
      <c r="O1010" s="237"/>
      <c r="P1010" s="237"/>
      <c r="Q1010" s="237"/>
      <c r="R1010" s="237"/>
      <c r="S1010" s="237"/>
      <c r="T1010" s="238"/>
      <c r="AT1010" s="239" t="s">
        <v>177</v>
      </c>
      <c r="AU1010" s="239" t="s">
        <v>80</v>
      </c>
      <c r="AV1010" s="13" t="s">
        <v>80</v>
      </c>
      <c r="AW1010" s="13" t="s">
        <v>35</v>
      </c>
      <c r="AX1010" s="13" t="s">
        <v>71</v>
      </c>
      <c r="AY1010" s="239" t="s">
        <v>168</v>
      </c>
    </row>
    <row r="1011" spans="2:65" s="13" customFormat="1" ht="13.5">
      <c r="B1011" s="229"/>
      <c r="C1011" s="230"/>
      <c r="D1011" s="219" t="s">
        <v>177</v>
      </c>
      <c r="E1011" s="231" t="s">
        <v>21</v>
      </c>
      <c r="F1011" s="232" t="s">
        <v>1146</v>
      </c>
      <c r="G1011" s="230"/>
      <c r="H1011" s="233">
        <v>20.8</v>
      </c>
      <c r="I1011" s="234"/>
      <c r="J1011" s="230"/>
      <c r="K1011" s="230"/>
      <c r="L1011" s="235"/>
      <c r="M1011" s="236"/>
      <c r="N1011" s="237"/>
      <c r="O1011" s="237"/>
      <c r="P1011" s="237"/>
      <c r="Q1011" s="237"/>
      <c r="R1011" s="237"/>
      <c r="S1011" s="237"/>
      <c r="T1011" s="238"/>
      <c r="AT1011" s="239" t="s">
        <v>177</v>
      </c>
      <c r="AU1011" s="239" t="s">
        <v>80</v>
      </c>
      <c r="AV1011" s="13" t="s">
        <v>80</v>
      </c>
      <c r="AW1011" s="13" t="s">
        <v>35</v>
      </c>
      <c r="AX1011" s="13" t="s">
        <v>71</v>
      </c>
      <c r="AY1011" s="239" t="s">
        <v>168</v>
      </c>
    </row>
    <row r="1012" spans="2:65" s="12" customFormat="1" ht="13.5">
      <c r="B1012" s="217"/>
      <c r="C1012" s="218"/>
      <c r="D1012" s="219" t="s">
        <v>177</v>
      </c>
      <c r="E1012" s="220" t="s">
        <v>21</v>
      </c>
      <c r="F1012" s="221" t="s">
        <v>869</v>
      </c>
      <c r="G1012" s="218"/>
      <c r="H1012" s="222" t="s">
        <v>21</v>
      </c>
      <c r="I1012" s="223"/>
      <c r="J1012" s="218"/>
      <c r="K1012" s="218"/>
      <c r="L1012" s="224"/>
      <c r="M1012" s="225"/>
      <c r="N1012" s="226"/>
      <c r="O1012" s="226"/>
      <c r="P1012" s="226"/>
      <c r="Q1012" s="226"/>
      <c r="R1012" s="226"/>
      <c r="S1012" s="226"/>
      <c r="T1012" s="227"/>
      <c r="AT1012" s="228" t="s">
        <v>177</v>
      </c>
      <c r="AU1012" s="228" t="s">
        <v>80</v>
      </c>
      <c r="AV1012" s="12" t="s">
        <v>78</v>
      </c>
      <c r="AW1012" s="12" t="s">
        <v>35</v>
      </c>
      <c r="AX1012" s="12" t="s">
        <v>71</v>
      </c>
      <c r="AY1012" s="228" t="s">
        <v>168</v>
      </c>
    </row>
    <row r="1013" spans="2:65" s="13" customFormat="1" ht="13.5">
      <c r="B1013" s="229"/>
      <c r="C1013" s="230"/>
      <c r="D1013" s="219" t="s">
        <v>177</v>
      </c>
      <c r="E1013" s="231" t="s">
        <v>21</v>
      </c>
      <c r="F1013" s="232" t="s">
        <v>1147</v>
      </c>
      <c r="G1013" s="230"/>
      <c r="H1013" s="233">
        <v>37.9</v>
      </c>
      <c r="I1013" s="234"/>
      <c r="J1013" s="230"/>
      <c r="K1013" s="230"/>
      <c r="L1013" s="235"/>
      <c r="M1013" s="236"/>
      <c r="N1013" s="237"/>
      <c r="O1013" s="237"/>
      <c r="P1013" s="237"/>
      <c r="Q1013" s="237"/>
      <c r="R1013" s="237"/>
      <c r="S1013" s="237"/>
      <c r="T1013" s="238"/>
      <c r="AT1013" s="239" t="s">
        <v>177</v>
      </c>
      <c r="AU1013" s="239" t="s">
        <v>80</v>
      </c>
      <c r="AV1013" s="13" t="s">
        <v>80</v>
      </c>
      <c r="AW1013" s="13" t="s">
        <v>35</v>
      </c>
      <c r="AX1013" s="13" t="s">
        <v>71</v>
      </c>
      <c r="AY1013" s="239" t="s">
        <v>168</v>
      </c>
    </row>
    <row r="1014" spans="2:65" s="12" customFormat="1" ht="13.5">
      <c r="B1014" s="217"/>
      <c r="C1014" s="218"/>
      <c r="D1014" s="219" t="s">
        <v>177</v>
      </c>
      <c r="E1014" s="220" t="s">
        <v>21</v>
      </c>
      <c r="F1014" s="221" t="s">
        <v>871</v>
      </c>
      <c r="G1014" s="218"/>
      <c r="H1014" s="222" t="s">
        <v>21</v>
      </c>
      <c r="I1014" s="223"/>
      <c r="J1014" s="218"/>
      <c r="K1014" s="218"/>
      <c r="L1014" s="224"/>
      <c r="M1014" s="225"/>
      <c r="N1014" s="226"/>
      <c r="O1014" s="226"/>
      <c r="P1014" s="226"/>
      <c r="Q1014" s="226"/>
      <c r="R1014" s="226"/>
      <c r="S1014" s="226"/>
      <c r="T1014" s="227"/>
      <c r="AT1014" s="228" t="s">
        <v>177</v>
      </c>
      <c r="AU1014" s="228" t="s">
        <v>80</v>
      </c>
      <c r="AV1014" s="12" t="s">
        <v>78</v>
      </c>
      <c r="AW1014" s="12" t="s">
        <v>35</v>
      </c>
      <c r="AX1014" s="12" t="s">
        <v>71</v>
      </c>
      <c r="AY1014" s="228" t="s">
        <v>168</v>
      </c>
    </row>
    <row r="1015" spans="2:65" s="13" customFormat="1" ht="13.5">
      <c r="B1015" s="229"/>
      <c r="C1015" s="230"/>
      <c r="D1015" s="219" t="s">
        <v>177</v>
      </c>
      <c r="E1015" s="231" t="s">
        <v>21</v>
      </c>
      <c r="F1015" s="232" t="s">
        <v>1148</v>
      </c>
      <c r="G1015" s="230"/>
      <c r="H1015" s="233">
        <v>71.900000000000006</v>
      </c>
      <c r="I1015" s="234"/>
      <c r="J1015" s="230"/>
      <c r="K1015" s="230"/>
      <c r="L1015" s="235"/>
      <c r="M1015" s="236"/>
      <c r="N1015" s="237"/>
      <c r="O1015" s="237"/>
      <c r="P1015" s="237"/>
      <c r="Q1015" s="237"/>
      <c r="R1015" s="237"/>
      <c r="S1015" s="237"/>
      <c r="T1015" s="238"/>
      <c r="AT1015" s="239" t="s">
        <v>177</v>
      </c>
      <c r="AU1015" s="239" t="s">
        <v>80</v>
      </c>
      <c r="AV1015" s="13" t="s">
        <v>80</v>
      </c>
      <c r="AW1015" s="13" t="s">
        <v>35</v>
      </c>
      <c r="AX1015" s="13" t="s">
        <v>71</v>
      </c>
      <c r="AY1015" s="239" t="s">
        <v>168</v>
      </c>
    </row>
    <row r="1016" spans="2:65" s="13" customFormat="1" ht="13.5">
      <c r="B1016" s="229"/>
      <c r="C1016" s="230"/>
      <c r="D1016" s="219" t="s">
        <v>177</v>
      </c>
      <c r="E1016" s="231" t="s">
        <v>21</v>
      </c>
      <c r="F1016" s="232" t="s">
        <v>1149</v>
      </c>
      <c r="G1016" s="230"/>
      <c r="H1016" s="233">
        <v>40.799999999999997</v>
      </c>
      <c r="I1016" s="234"/>
      <c r="J1016" s="230"/>
      <c r="K1016" s="230"/>
      <c r="L1016" s="235"/>
      <c r="M1016" s="236"/>
      <c r="N1016" s="237"/>
      <c r="O1016" s="237"/>
      <c r="P1016" s="237"/>
      <c r="Q1016" s="237"/>
      <c r="R1016" s="237"/>
      <c r="S1016" s="237"/>
      <c r="T1016" s="238"/>
      <c r="AT1016" s="239" t="s">
        <v>177</v>
      </c>
      <c r="AU1016" s="239" t="s">
        <v>80</v>
      </c>
      <c r="AV1016" s="13" t="s">
        <v>80</v>
      </c>
      <c r="AW1016" s="13" t="s">
        <v>35</v>
      </c>
      <c r="AX1016" s="13" t="s">
        <v>71</v>
      </c>
      <c r="AY1016" s="239" t="s">
        <v>168</v>
      </c>
    </row>
    <row r="1017" spans="2:65" s="14" customFormat="1" ht="13.5">
      <c r="B1017" s="240"/>
      <c r="C1017" s="241"/>
      <c r="D1017" s="242" t="s">
        <v>177</v>
      </c>
      <c r="E1017" s="243" t="s">
        <v>21</v>
      </c>
      <c r="F1017" s="244" t="s">
        <v>184</v>
      </c>
      <c r="G1017" s="241"/>
      <c r="H1017" s="245">
        <v>281</v>
      </c>
      <c r="I1017" s="246"/>
      <c r="J1017" s="241"/>
      <c r="K1017" s="241"/>
      <c r="L1017" s="247"/>
      <c r="M1017" s="248"/>
      <c r="N1017" s="249"/>
      <c r="O1017" s="249"/>
      <c r="P1017" s="249"/>
      <c r="Q1017" s="249"/>
      <c r="R1017" s="249"/>
      <c r="S1017" s="249"/>
      <c r="T1017" s="250"/>
      <c r="AT1017" s="251" t="s">
        <v>177</v>
      </c>
      <c r="AU1017" s="251" t="s">
        <v>80</v>
      </c>
      <c r="AV1017" s="14" t="s">
        <v>175</v>
      </c>
      <c r="AW1017" s="14" t="s">
        <v>35</v>
      </c>
      <c r="AX1017" s="14" t="s">
        <v>78</v>
      </c>
      <c r="AY1017" s="251" t="s">
        <v>168</v>
      </c>
    </row>
    <row r="1018" spans="2:65" s="1" customFormat="1" ht="22.5" customHeight="1">
      <c r="B1018" s="42"/>
      <c r="C1018" s="205" t="s">
        <v>1150</v>
      </c>
      <c r="D1018" s="205" t="s">
        <v>170</v>
      </c>
      <c r="E1018" s="206" t="s">
        <v>1151</v>
      </c>
      <c r="F1018" s="207" t="s">
        <v>1152</v>
      </c>
      <c r="G1018" s="208" t="s">
        <v>1153</v>
      </c>
      <c r="H1018" s="279"/>
      <c r="I1018" s="210"/>
      <c r="J1018" s="211">
        <f>ROUND(I1018*H1018,2)</f>
        <v>0</v>
      </c>
      <c r="K1018" s="207" t="s">
        <v>174</v>
      </c>
      <c r="L1018" s="62"/>
      <c r="M1018" s="212" t="s">
        <v>21</v>
      </c>
      <c r="N1018" s="213" t="s">
        <v>42</v>
      </c>
      <c r="O1018" s="43"/>
      <c r="P1018" s="214">
        <f>O1018*H1018</f>
        <v>0</v>
      </c>
      <c r="Q1018" s="214">
        <v>0</v>
      </c>
      <c r="R1018" s="214">
        <f>Q1018*H1018</f>
        <v>0</v>
      </c>
      <c r="S1018" s="214">
        <v>0</v>
      </c>
      <c r="T1018" s="215">
        <f>S1018*H1018</f>
        <v>0</v>
      </c>
      <c r="AR1018" s="25" t="s">
        <v>286</v>
      </c>
      <c r="AT1018" s="25" t="s">
        <v>170</v>
      </c>
      <c r="AU1018" s="25" t="s">
        <v>80</v>
      </c>
      <c r="AY1018" s="25" t="s">
        <v>168</v>
      </c>
      <c r="BE1018" s="216">
        <f>IF(N1018="základní",J1018,0)</f>
        <v>0</v>
      </c>
      <c r="BF1018" s="216">
        <f>IF(N1018="snížená",J1018,0)</f>
        <v>0</v>
      </c>
      <c r="BG1018" s="216">
        <f>IF(N1018="zákl. přenesená",J1018,0)</f>
        <v>0</v>
      </c>
      <c r="BH1018" s="216">
        <f>IF(N1018="sníž. přenesená",J1018,0)</f>
        <v>0</v>
      </c>
      <c r="BI1018" s="216">
        <f>IF(N1018="nulová",J1018,0)</f>
        <v>0</v>
      </c>
      <c r="BJ1018" s="25" t="s">
        <v>78</v>
      </c>
      <c r="BK1018" s="216">
        <f>ROUND(I1018*H1018,2)</f>
        <v>0</v>
      </c>
      <c r="BL1018" s="25" t="s">
        <v>286</v>
      </c>
      <c r="BM1018" s="25" t="s">
        <v>1154</v>
      </c>
    </row>
    <row r="1019" spans="2:65" s="11" customFormat="1" ht="29.85" customHeight="1">
      <c r="B1019" s="188"/>
      <c r="C1019" s="189"/>
      <c r="D1019" s="202" t="s">
        <v>70</v>
      </c>
      <c r="E1019" s="203" t="s">
        <v>1155</v>
      </c>
      <c r="F1019" s="203" t="s">
        <v>1156</v>
      </c>
      <c r="G1019" s="189"/>
      <c r="H1019" s="189"/>
      <c r="I1019" s="192"/>
      <c r="J1019" s="204">
        <f>BK1019</f>
        <v>0</v>
      </c>
      <c r="K1019" s="189"/>
      <c r="L1019" s="194"/>
      <c r="M1019" s="195"/>
      <c r="N1019" s="196"/>
      <c r="O1019" s="196"/>
      <c r="P1019" s="197">
        <f>SUM(P1020:P1078)</f>
        <v>0</v>
      </c>
      <c r="Q1019" s="196"/>
      <c r="R1019" s="197">
        <f>SUM(R1020:R1078)</f>
        <v>6.2229464999999999</v>
      </c>
      <c r="S1019" s="196"/>
      <c r="T1019" s="198">
        <f>SUM(T1020:T1078)</f>
        <v>21.793430000000001</v>
      </c>
      <c r="AR1019" s="199" t="s">
        <v>80</v>
      </c>
      <c r="AT1019" s="200" t="s">
        <v>70</v>
      </c>
      <c r="AU1019" s="200" t="s">
        <v>78</v>
      </c>
      <c r="AY1019" s="199" t="s">
        <v>168</v>
      </c>
      <c r="BK1019" s="201">
        <f>SUM(BK1020:BK1078)</f>
        <v>0</v>
      </c>
    </row>
    <row r="1020" spans="2:65" s="1" customFormat="1" ht="22.5" customHeight="1">
      <c r="B1020" s="42"/>
      <c r="C1020" s="205" t="s">
        <v>1157</v>
      </c>
      <c r="D1020" s="205" t="s">
        <v>170</v>
      </c>
      <c r="E1020" s="206" t="s">
        <v>1158</v>
      </c>
      <c r="F1020" s="207" t="s">
        <v>1159</v>
      </c>
      <c r="G1020" s="208" t="s">
        <v>173</v>
      </c>
      <c r="H1020" s="209">
        <v>143.96</v>
      </c>
      <c r="I1020" s="210"/>
      <c r="J1020" s="211">
        <f>ROUND(I1020*H1020,2)</f>
        <v>0</v>
      </c>
      <c r="K1020" s="207" t="s">
        <v>174</v>
      </c>
      <c r="L1020" s="62"/>
      <c r="M1020" s="212" t="s">
        <v>21</v>
      </c>
      <c r="N1020" s="213" t="s">
        <v>42</v>
      </c>
      <c r="O1020" s="43"/>
      <c r="P1020" s="214">
        <f>O1020*H1020</f>
        <v>0</v>
      </c>
      <c r="Q1020" s="214">
        <v>0</v>
      </c>
      <c r="R1020" s="214">
        <f>Q1020*H1020</f>
        <v>0</v>
      </c>
      <c r="S1020" s="214">
        <v>6.0000000000000001E-3</v>
      </c>
      <c r="T1020" s="215">
        <f>S1020*H1020</f>
        <v>0.86376000000000008</v>
      </c>
      <c r="AR1020" s="25" t="s">
        <v>286</v>
      </c>
      <c r="AT1020" s="25" t="s">
        <v>170</v>
      </c>
      <c r="AU1020" s="25" t="s">
        <v>80</v>
      </c>
      <c r="AY1020" s="25" t="s">
        <v>168</v>
      </c>
      <c r="BE1020" s="216">
        <f>IF(N1020="základní",J1020,0)</f>
        <v>0</v>
      </c>
      <c r="BF1020" s="216">
        <f>IF(N1020="snížená",J1020,0)</f>
        <v>0</v>
      </c>
      <c r="BG1020" s="216">
        <f>IF(N1020="zákl. přenesená",J1020,0)</f>
        <v>0</v>
      </c>
      <c r="BH1020" s="216">
        <f>IF(N1020="sníž. přenesená",J1020,0)</f>
        <v>0</v>
      </c>
      <c r="BI1020" s="216">
        <f>IF(N1020="nulová",J1020,0)</f>
        <v>0</v>
      </c>
      <c r="BJ1020" s="25" t="s">
        <v>78</v>
      </c>
      <c r="BK1020" s="216">
        <f>ROUND(I1020*H1020,2)</f>
        <v>0</v>
      </c>
      <c r="BL1020" s="25" t="s">
        <v>286</v>
      </c>
      <c r="BM1020" s="25" t="s">
        <v>1160</v>
      </c>
    </row>
    <row r="1021" spans="2:65" s="12" customFormat="1" ht="13.5">
      <c r="B1021" s="217"/>
      <c r="C1021" s="218"/>
      <c r="D1021" s="219" t="s">
        <v>177</v>
      </c>
      <c r="E1021" s="220" t="s">
        <v>21</v>
      </c>
      <c r="F1021" s="221" t="s">
        <v>1161</v>
      </c>
      <c r="G1021" s="218"/>
      <c r="H1021" s="222" t="s">
        <v>21</v>
      </c>
      <c r="I1021" s="223"/>
      <c r="J1021" s="218"/>
      <c r="K1021" s="218"/>
      <c r="L1021" s="224"/>
      <c r="M1021" s="225"/>
      <c r="N1021" s="226"/>
      <c r="O1021" s="226"/>
      <c r="P1021" s="226"/>
      <c r="Q1021" s="226"/>
      <c r="R1021" s="226"/>
      <c r="S1021" s="226"/>
      <c r="T1021" s="227"/>
      <c r="AT1021" s="228" t="s">
        <v>177</v>
      </c>
      <c r="AU1021" s="228" t="s">
        <v>80</v>
      </c>
      <c r="AV1021" s="12" t="s">
        <v>78</v>
      </c>
      <c r="AW1021" s="12" t="s">
        <v>35</v>
      </c>
      <c r="AX1021" s="12" t="s">
        <v>71</v>
      </c>
      <c r="AY1021" s="228" t="s">
        <v>168</v>
      </c>
    </row>
    <row r="1022" spans="2:65" s="13" customFormat="1" ht="13.5">
      <c r="B1022" s="229"/>
      <c r="C1022" s="230"/>
      <c r="D1022" s="242" t="s">
        <v>177</v>
      </c>
      <c r="E1022" s="252" t="s">
        <v>21</v>
      </c>
      <c r="F1022" s="253" t="s">
        <v>1162</v>
      </c>
      <c r="G1022" s="230"/>
      <c r="H1022" s="254">
        <v>143.96</v>
      </c>
      <c r="I1022" s="234"/>
      <c r="J1022" s="230"/>
      <c r="K1022" s="230"/>
      <c r="L1022" s="235"/>
      <c r="M1022" s="236"/>
      <c r="N1022" s="237"/>
      <c r="O1022" s="237"/>
      <c r="P1022" s="237"/>
      <c r="Q1022" s="237"/>
      <c r="R1022" s="237"/>
      <c r="S1022" s="237"/>
      <c r="T1022" s="238"/>
      <c r="AT1022" s="239" t="s">
        <v>177</v>
      </c>
      <c r="AU1022" s="239" t="s">
        <v>80</v>
      </c>
      <c r="AV1022" s="13" t="s">
        <v>80</v>
      </c>
      <c r="AW1022" s="13" t="s">
        <v>35</v>
      </c>
      <c r="AX1022" s="13" t="s">
        <v>78</v>
      </c>
      <c r="AY1022" s="239" t="s">
        <v>168</v>
      </c>
    </row>
    <row r="1023" spans="2:65" s="1" customFormat="1" ht="22.5" customHeight="1">
      <c r="B1023" s="42"/>
      <c r="C1023" s="205" t="s">
        <v>1163</v>
      </c>
      <c r="D1023" s="205" t="s">
        <v>170</v>
      </c>
      <c r="E1023" s="206" t="s">
        <v>1164</v>
      </c>
      <c r="F1023" s="207" t="s">
        <v>1165</v>
      </c>
      <c r="G1023" s="208" t="s">
        <v>173</v>
      </c>
      <c r="H1023" s="209">
        <v>77.722999999999999</v>
      </c>
      <c r="I1023" s="210"/>
      <c r="J1023" s="211">
        <f>ROUND(I1023*H1023,2)</f>
        <v>0</v>
      </c>
      <c r="K1023" s="207" t="s">
        <v>174</v>
      </c>
      <c r="L1023" s="62"/>
      <c r="M1023" s="212" t="s">
        <v>21</v>
      </c>
      <c r="N1023" s="213" t="s">
        <v>42</v>
      </c>
      <c r="O1023" s="43"/>
      <c r="P1023" s="214">
        <f>O1023*H1023</f>
        <v>0</v>
      </c>
      <c r="Q1023" s="214">
        <v>0</v>
      </c>
      <c r="R1023" s="214">
        <f>Q1023*H1023</f>
        <v>0</v>
      </c>
      <c r="S1023" s="214">
        <v>0.01</v>
      </c>
      <c r="T1023" s="215">
        <f>S1023*H1023</f>
        <v>0.77722999999999998</v>
      </c>
      <c r="AR1023" s="25" t="s">
        <v>286</v>
      </c>
      <c r="AT1023" s="25" t="s">
        <v>170</v>
      </c>
      <c r="AU1023" s="25" t="s">
        <v>80</v>
      </c>
      <c r="AY1023" s="25" t="s">
        <v>168</v>
      </c>
      <c r="BE1023" s="216">
        <f>IF(N1023="základní",J1023,0)</f>
        <v>0</v>
      </c>
      <c r="BF1023" s="216">
        <f>IF(N1023="snížená",J1023,0)</f>
        <v>0</v>
      </c>
      <c r="BG1023" s="216">
        <f>IF(N1023="zákl. přenesená",J1023,0)</f>
        <v>0</v>
      </c>
      <c r="BH1023" s="216">
        <f>IF(N1023="sníž. přenesená",J1023,0)</f>
        <v>0</v>
      </c>
      <c r="BI1023" s="216">
        <f>IF(N1023="nulová",J1023,0)</f>
        <v>0</v>
      </c>
      <c r="BJ1023" s="25" t="s">
        <v>78</v>
      </c>
      <c r="BK1023" s="216">
        <f>ROUND(I1023*H1023,2)</f>
        <v>0</v>
      </c>
      <c r="BL1023" s="25" t="s">
        <v>286</v>
      </c>
      <c r="BM1023" s="25" t="s">
        <v>1166</v>
      </c>
    </row>
    <row r="1024" spans="2:65" s="12" customFormat="1" ht="13.5">
      <c r="B1024" s="217"/>
      <c r="C1024" s="218"/>
      <c r="D1024" s="219" t="s">
        <v>177</v>
      </c>
      <c r="E1024" s="220" t="s">
        <v>21</v>
      </c>
      <c r="F1024" s="221" t="s">
        <v>942</v>
      </c>
      <c r="G1024" s="218"/>
      <c r="H1024" s="222" t="s">
        <v>21</v>
      </c>
      <c r="I1024" s="223"/>
      <c r="J1024" s="218"/>
      <c r="K1024" s="218"/>
      <c r="L1024" s="224"/>
      <c r="M1024" s="225"/>
      <c r="N1024" s="226"/>
      <c r="O1024" s="226"/>
      <c r="P1024" s="226"/>
      <c r="Q1024" s="226"/>
      <c r="R1024" s="226"/>
      <c r="S1024" s="226"/>
      <c r="T1024" s="227"/>
      <c r="AT1024" s="228" t="s">
        <v>177</v>
      </c>
      <c r="AU1024" s="228" t="s">
        <v>80</v>
      </c>
      <c r="AV1024" s="12" t="s">
        <v>78</v>
      </c>
      <c r="AW1024" s="12" t="s">
        <v>35</v>
      </c>
      <c r="AX1024" s="12" t="s">
        <v>71</v>
      </c>
      <c r="AY1024" s="228" t="s">
        <v>168</v>
      </c>
    </row>
    <row r="1025" spans="2:65" s="13" customFormat="1" ht="13.5">
      <c r="B1025" s="229"/>
      <c r="C1025" s="230"/>
      <c r="D1025" s="242" t="s">
        <v>177</v>
      </c>
      <c r="E1025" s="252" t="s">
        <v>21</v>
      </c>
      <c r="F1025" s="253" t="s">
        <v>1167</v>
      </c>
      <c r="G1025" s="230"/>
      <c r="H1025" s="254">
        <v>77.722999999999999</v>
      </c>
      <c r="I1025" s="234"/>
      <c r="J1025" s="230"/>
      <c r="K1025" s="230"/>
      <c r="L1025" s="235"/>
      <c r="M1025" s="236"/>
      <c r="N1025" s="237"/>
      <c r="O1025" s="237"/>
      <c r="P1025" s="237"/>
      <c r="Q1025" s="237"/>
      <c r="R1025" s="237"/>
      <c r="S1025" s="237"/>
      <c r="T1025" s="238"/>
      <c r="AT1025" s="239" t="s">
        <v>177</v>
      </c>
      <c r="AU1025" s="239" t="s">
        <v>80</v>
      </c>
      <c r="AV1025" s="13" t="s">
        <v>80</v>
      </c>
      <c r="AW1025" s="13" t="s">
        <v>35</v>
      </c>
      <c r="AX1025" s="13" t="s">
        <v>78</v>
      </c>
      <c r="AY1025" s="239" t="s">
        <v>168</v>
      </c>
    </row>
    <row r="1026" spans="2:65" s="1" customFormat="1" ht="22.5" customHeight="1">
      <c r="B1026" s="42"/>
      <c r="C1026" s="205" t="s">
        <v>1168</v>
      </c>
      <c r="D1026" s="205" t="s">
        <v>170</v>
      </c>
      <c r="E1026" s="206" t="s">
        <v>1169</v>
      </c>
      <c r="F1026" s="207" t="s">
        <v>1170</v>
      </c>
      <c r="G1026" s="208" t="s">
        <v>173</v>
      </c>
      <c r="H1026" s="209">
        <v>1007.61</v>
      </c>
      <c r="I1026" s="210"/>
      <c r="J1026" s="211">
        <f>ROUND(I1026*H1026,2)</f>
        <v>0</v>
      </c>
      <c r="K1026" s="207" t="s">
        <v>174</v>
      </c>
      <c r="L1026" s="62"/>
      <c r="M1026" s="212" t="s">
        <v>21</v>
      </c>
      <c r="N1026" s="213" t="s">
        <v>42</v>
      </c>
      <c r="O1026" s="43"/>
      <c r="P1026" s="214">
        <f>O1026*H1026</f>
        <v>0</v>
      </c>
      <c r="Q1026" s="214">
        <v>0</v>
      </c>
      <c r="R1026" s="214">
        <f>Q1026*H1026</f>
        <v>0</v>
      </c>
      <c r="S1026" s="214">
        <v>1.4E-2</v>
      </c>
      <c r="T1026" s="215">
        <f>S1026*H1026</f>
        <v>14.106540000000001</v>
      </c>
      <c r="AR1026" s="25" t="s">
        <v>286</v>
      </c>
      <c r="AT1026" s="25" t="s">
        <v>170</v>
      </c>
      <c r="AU1026" s="25" t="s">
        <v>80</v>
      </c>
      <c r="AY1026" s="25" t="s">
        <v>168</v>
      </c>
      <c r="BE1026" s="216">
        <f>IF(N1026="základní",J1026,0)</f>
        <v>0</v>
      </c>
      <c r="BF1026" s="216">
        <f>IF(N1026="snížená",J1026,0)</f>
        <v>0</v>
      </c>
      <c r="BG1026" s="216">
        <f>IF(N1026="zákl. přenesená",J1026,0)</f>
        <v>0</v>
      </c>
      <c r="BH1026" s="216">
        <f>IF(N1026="sníž. přenesená",J1026,0)</f>
        <v>0</v>
      </c>
      <c r="BI1026" s="216">
        <f>IF(N1026="nulová",J1026,0)</f>
        <v>0</v>
      </c>
      <c r="BJ1026" s="25" t="s">
        <v>78</v>
      </c>
      <c r="BK1026" s="216">
        <f>ROUND(I1026*H1026,2)</f>
        <v>0</v>
      </c>
      <c r="BL1026" s="25" t="s">
        <v>286</v>
      </c>
      <c r="BM1026" s="25" t="s">
        <v>1171</v>
      </c>
    </row>
    <row r="1027" spans="2:65" s="12" customFormat="1" ht="13.5">
      <c r="B1027" s="217"/>
      <c r="C1027" s="218"/>
      <c r="D1027" s="219" t="s">
        <v>177</v>
      </c>
      <c r="E1027" s="220" t="s">
        <v>21</v>
      </c>
      <c r="F1027" s="221" t="s">
        <v>836</v>
      </c>
      <c r="G1027" s="218"/>
      <c r="H1027" s="222" t="s">
        <v>21</v>
      </c>
      <c r="I1027" s="223"/>
      <c r="J1027" s="218"/>
      <c r="K1027" s="218"/>
      <c r="L1027" s="224"/>
      <c r="M1027" s="225"/>
      <c r="N1027" s="226"/>
      <c r="O1027" s="226"/>
      <c r="P1027" s="226"/>
      <c r="Q1027" s="226"/>
      <c r="R1027" s="226"/>
      <c r="S1027" s="226"/>
      <c r="T1027" s="227"/>
      <c r="AT1027" s="228" t="s">
        <v>177</v>
      </c>
      <c r="AU1027" s="228" t="s">
        <v>80</v>
      </c>
      <c r="AV1027" s="12" t="s">
        <v>78</v>
      </c>
      <c r="AW1027" s="12" t="s">
        <v>35</v>
      </c>
      <c r="AX1027" s="12" t="s">
        <v>71</v>
      </c>
      <c r="AY1027" s="228" t="s">
        <v>168</v>
      </c>
    </row>
    <row r="1028" spans="2:65" s="13" customFormat="1" ht="13.5">
      <c r="B1028" s="229"/>
      <c r="C1028" s="230"/>
      <c r="D1028" s="219" t="s">
        <v>177</v>
      </c>
      <c r="E1028" s="231" t="s">
        <v>21</v>
      </c>
      <c r="F1028" s="232" t="s">
        <v>1172</v>
      </c>
      <c r="G1028" s="230"/>
      <c r="H1028" s="233">
        <v>511.59</v>
      </c>
      <c r="I1028" s="234"/>
      <c r="J1028" s="230"/>
      <c r="K1028" s="230"/>
      <c r="L1028" s="235"/>
      <c r="M1028" s="236"/>
      <c r="N1028" s="237"/>
      <c r="O1028" s="237"/>
      <c r="P1028" s="237"/>
      <c r="Q1028" s="237"/>
      <c r="R1028" s="237"/>
      <c r="S1028" s="237"/>
      <c r="T1028" s="238"/>
      <c r="AT1028" s="239" t="s">
        <v>177</v>
      </c>
      <c r="AU1028" s="239" t="s">
        <v>80</v>
      </c>
      <c r="AV1028" s="13" t="s">
        <v>80</v>
      </c>
      <c r="AW1028" s="13" t="s">
        <v>35</v>
      </c>
      <c r="AX1028" s="13" t="s">
        <v>71</v>
      </c>
      <c r="AY1028" s="239" t="s">
        <v>168</v>
      </c>
    </row>
    <row r="1029" spans="2:65" s="13" customFormat="1" ht="13.5">
      <c r="B1029" s="229"/>
      <c r="C1029" s="230"/>
      <c r="D1029" s="219" t="s">
        <v>177</v>
      </c>
      <c r="E1029" s="231" t="s">
        <v>21</v>
      </c>
      <c r="F1029" s="232" t="s">
        <v>838</v>
      </c>
      <c r="G1029" s="230"/>
      <c r="H1029" s="233">
        <v>210.10499999999999</v>
      </c>
      <c r="I1029" s="234"/>
      <c r="J1029" s="230"/>
      <c r="K1029" s="230"/>
      <c r="L1029" s="235"/>
      <c r="M1029" s="236"/>
      <c r="N1029" s="237"/>
      <c r="O1029" s="237"/>
      <c r="P1029" s="237"/>
      <c r="Q1029" s="237"/>
      <c r="R1029" s="237"/>
      <c r="S1029" s="237"/>
      <c r="T1029" s="238"/>
      <c r="AT1029" s="239" t="s">
        <v>177</v>
      </c>
      <c r="AU1029" s="239" t="s">
        <v>80</v>
      </c>
      <c r="AV1029" s="13" t="s">
        <v>80</v>
      </c>
      <c r="AW1029" s="13" t="s">
        <v>35</v>
      </c>
      <c r="AX1029" s="13" t="s">
        <v>71</v>
      </c>
      <c r="AY1029" s="239" t="s">
        <v>168</v>
      </c>
    </row>
    <row r="1030" spans="2:65" s="13" customFormat="1" ht="13.5">
      <c r="B1030" s="229"/>
      <c r="C1030" s="230"/>
      <c r="D1030" s="219" t="s">
        <v>177</v>
      </c>
      <c r="E1030" s="231" t="s">
        <v>21</v>
      </c>
      <c r="F1030" s="232" t="s">
        <v>1173</v>
      </c>
      <c r="G1030" s="230"/>
      <c r="H1030" s="233">
        <v>29.7</v>
      </c>
      <c r="I1030" s="234"/>
      <c r="J1030" s="230"/>
      <c r="K1030" s="230"/>
      <c r="L1030" s="235"/>
      <c r="M1030" s="236"/>
      <c r="N1030" s="237"/>
      <c r="O1030" s="237"/>
      <c r="P1030" s="237"/>
      <c r="Q1030" s="237"/>
      <c r="R1030" s="237"/>
      <c r="S1030" s="237"/>
      <c r="T1030" s="238"/>
      <c r="AT1030" s="239" t="s">
        <v>177</v>
      </c>
      <c r="AU1030" s="239" t="s">
        <v>80</v>
      </c>
      <c r="AV1030" s="13" t="s">
        <v>80</v>
      </c>
      <c r="AW1030" s="13" t="s">
        <v>35</v>
      </c>
      <c r="AX1030" s="13" t="s">
        <v>71</v>
      </c>
      <c r="AY1030" s="239" t="s">
        <v>168</v>
      </c>
    </row>
    <row r="1031" spans="2:65" s="12" customFormat="1" ht="13.5">
      <c r="B1031" s="217"/>
      <c r="C1031" s="218"/>
      <c r="D1031" s="219" t="s">
        <v>177</v>
      </c>
      <c r="E1031" s="220" t="s">
        <v>21</v>
      </c>
      <c r="F1031" s="221" t="s">
        <v>839</v>
      </c>
      <c r="G1031" s="218"/>
      <c r="H1031" s="222" t="s">
        <v>21</v>
      </c>
      <c r="I1031" s="223"/>
      <c r="J1031" s="218"/>
      <c r="K1031" s="218"/>
      <c r="L1031" s="224"/>
      <c r="M1031" s="225"/>
      <c r="N1031" s="226"/>
      <c r="O1031" s="226"/>
      <c r="P1031" s="226"/>
      <c r="Q1031" s="226"/>
      <c r="R1031" s="226"/>
      <c r="S1031" s="226"/>
      <c r="T1031" s="227"/>
      <c r="AT1031" s="228" t="s">
        <v>177</v>
      </c>
      <c r="AU1031" s="228" t="s">
        <v>80</v>
      </c>
      <c r="AV1031" s="12" t="s">
        <v>78</v>
      </c>
      <c r="AW1031" s="12" t="s">
        <v>35</v>
      </c>
      <c r="AX1031" s="12" t="s">
        <v>71</v>
      </c>
      <c r="AY1031" s="228" t="s">
        <v>168</v>
      </c>
    </row>
    <row r="1032" spans="2:65" s="13" customFormat="1" ht="13.5">
      <c r="B1032" s="229"/>
      <c r="C1032" s="230"/>
      <c r="D1032" s="219" t="s">
        <v>177</v>
      </c>
      <c r="E1032" s="231" t="s">
        <v>21</v>
      </c>
      <c r="F1032" s="232" t="s">
        <v>1174</v>
      </c>
      <c r="G1032" s="230"/>
      <c r="H1032" s="233">
        <v>256.21499999999997</v>
      </c>
      <c r="I1032" s="234"/>
      <c r="J1032" s="230"/>
      <c r="K1032" s="230"/>
      <c r="L1032" s="235"/>
      <c r="M1032" s="236"/>
      <c r="N1032" s="237"/>
      <c r="O1032" s="237"/>
      <c r="P1032" s="237"/>
      <c r="Q1032" s="237"/>
      <c r="R1032" s="237"/>
      <c r="S1032" s="237"/>
      <c r="T1032" s="238"/>
      <c r="AT1032" s="239" t="s">
        <v>177</v>
      </c>
      <c r="AU1032" s="239" t="s">
        <v>80</v>
      </c>
      <c r="AV1032" s="13" t="s">
        <v>80</v>
      </c>
      <c r="AW1032" s="13" t="s">
        <v>35</v>
      </c>
      <c r="AX1032" s="13" t="s">
        <v>71</v>
      </c>
      <c r="AY1032" s="239" t="s">
        <v>168</v>
      </c>
    </row>
    <row r="1033" spans="2:65" s="14" customFormat="1" ht="13.5">
      <c r="B1033" s="240"/>
      <c r="C1033" s="241"/>
      <c r="D1033" s="242" t="s">
        <v>177</v>
      </c>
      <c r="E1033" s="243" t="s">
        <v>21</v>
      </c>
      <c r="F1033" s="244" t="s">
        <v>184</v>
      </c>
      <c r="G1033" s="241"/>
      <c r="H1033" s="245">
        <v>1007.61</v>
      </c>
      <c r="I1033" s="246"/>
      <c r="J1033" s="241"/>
      <c r="K1033" s="241"/>
      <c r="L1033" s="247"/>
      <c r="M1033" s="248"/>
      <c r="N1033" s="249"/>
      <c r="O1033" s="249"/>
      <c r="P1033" s="249"/>
      <c r="Q1033" s="249"/>
      <c r="R1033" s="249"/>
      <c r="S1033" s="249"/>
      <c r="T1033" s="250"/>
      <c r="AT1033" s="251" t="s">
        <v>177</v>
      </c>
      <c r="AU1033" s="251" t="s">
        <v>80</v>
      </c>
      <c r="AV1033" s="14" t="s">
        <v>175</v>
      </c>
      <c r="AW1033" s="14" t="s">
        <v>35</v>
      </c>
      <c r="AX1033" s="14" t="s">
        <v>78</v>
      </c>
      <c r="AY1033" s="251" t="s">
        <v>168</v>
      </c>
    </row>
    <row r="1034" spans="2:65" s="1" customFormat="1" ht="22.5" customHeight="1">
      <c r="B1034" s="42"/>
      <c r="C1034" s="205" t="s">
        <v>1175</v>
      </c>
      <c r="D1034" s="205" t="s">
        <v>170</v>
      </c>
      <c r="E1034" s="206" t="s">
        <v>1176</v>
      </c>
      <c r="F1034" s="207" t="s">
        <v>1177</v>
      </c>
      <c r="G1034" s="208" t="s">
        <v>173</v>
      </c>
      <c r="H1034" s="209">
        <v>1007.65</v>
      </c>
      <c r="I1034" s="210"/>
      <c r="J1034" s="211">
        <f>ROUND(I1034*H1034,2)</f>
        <v>0</v>
      </c>
      <c r="K1034" s="207" t="s">
        <v>174</v>
      </c>
      <c r="L1034" s="62"/>
      <c r="M1034" s="212" t="s">
        <v>21</v>
      </c>
      <c r="N1034" s="213" t="s">
        <v>42</v>
      </c>
      <c r="O1034" s="43"/>
      <c r="P1034" s="214">
        <f>O1034*H1034</f>
        <v>0</v>
      </c>
      <c r="Q1034" s="214">
        <v>0</v>
      </c>
      <c r="R1034" s="214">
        <f>Q1034*H1034</f>
        <v>0</v>
      </c>
      <c r="S1034" s="214">
        <v>6.0000000000000001E-3</v>
      </c>
      <c r="T1034" s="215">
        <f>S1034*H1034</f>
        <v>6.0458999999999996</v>
      </c>
      <c r="AR1034" s="25" t="s">
        <v>286</v>
      </c>
      <c r="AT1034" s="25" t="s">
        <v>170</v>
      </c>
      <c r="AU1034" s="25" t="s">
        <v>80</v>
      </c>
      <c r="AY1034" s="25" t="s">
        <v>168</v>
      </c>
      <c r="BE1034" s="216">
        <f>IF(N1034="základní",J1034,0)</f>
        <v>0</v>
      </c>
      <c r="BF1034" s="216">
        <f>IF(N1034="snížená",J1034,0)</f>
        <v>0</v>
      </c>
      <c r="BG1034" s="216">
        <f>IF(N1034="zákl. přenesená",J1034,0)</f>
        <v>0</v>
      </c>
      <c r="BH1034" s="216">
        <f>IF(N1034="sníž. přenesená",J1034,0)</f>
        <v>0</v>
      </c>
      <c r="BI1034" s="216">
        <f>IF(N1034="nulová",J1034,0)</f>
        <v>0</v>
      </c>
      <c r="BJ1034" s="25" t="s">
        <v>78</v>
      </c>
      <c r="BK1034" s="216">
        <f>ROUND(I1034*H1034,2)</f>
        <v>0</v>
      </c>
      <c r="BL1034" s="25" t="s">
        <v>286</v>
      </c>
      <c r="BM1034" s="25" t="s">
        <v>1178</v>
      </c>
    </row>
    <row r="1035" spans="2:65" s="1" customFormat="1" ht="31.5" customHeight="1">
      <c r="B1035" s="42"/>
      <c r="C1035" s="205" t="s">
        <v>1179</v>
      </c>
      <c r="D1035" s="205" t="s">
        <v>170</v>
      </c>
      <c r="E1035" s="206" t="s">
        <v>1180</v>
      </c>
      <c r="F1035" s="207" t="s">
        <v>1181</v>
      </c>
      <c r="G1035" s="208" t="s">
        <v>173</v>
      </c>
      <c r="H1035" s="209">
        <v>1192.7750000000001</v>
      </c>
      <c r="I1035" s="210"/>
      <c r="J1035" s="211">
        <f>ROUND(I1035*H1035,2)</f>
        <v>0</v>
      </c>
      <c r="K1035" s="207" t="s">
        <v>174</v>
      </c>
      <c r="L1035" s="62"/>
      <c r="M1035" s="212" t="s">
        <v>21</v>
      </c>
      <c r="N1035" s="213" t="s">
        <v>42</v>
      </c>
      <c r="O1035" s="43"/>
      <c r="P1035" s="214">
        <f>O1035*H1035</f>
        <v>0</v>
      </c>
      <c r="Q1035" s="214">
        <v>0</v>
      </c>
      <c r="R1035" s="214">
        <f>Q1035*H1035</f>
        <v>0</v>
      </c>
      <c r="S1035" s="214">
        <v>0</v>
      </c>
      <c r="T1035" s="215">
        <f>S1035*H1035</f>
        <v>0</v>
      </c>
      <c r="AR1035" s="25" t="s">
        <v>286</v>
      </c>
      <c r="AT1035" s="25" t="s">
        <v>170</v>
      </c>
      <c r="AU1035" s="25" t="s">
        <v>80</v>
      </c>
      <c r="AY1035" s="25" t="s">
        <v>168</v>
      </c>
      <c r="BE1035" s="216">
        <f>IF(N1035="základní",J1035,0)</f>
        <v>0</v>
      </c>
      <c r="BF1035" s="216">
        <f>IF(N1035="snížená",J1035,0)</f>
        <v>0</v>
      </c>
      <c r="BG1035" s="216">
        <f>IF(N1035="zákl. přenesená",J1035,0)</f>
        <v>0</v>
      </c>
      <c r="BH1035" s="216">
        <f>IF(N1035="sníž. přenesená",J1035,0)</f>
        <v>0</v>
      </c>
      <c r="BI1035" s="216">
        <f>IF(N1035="nulová",J1035,0)</f>
        <v>0</v>
      </c>
      <c r="BJ1035" s="25" t="s">
        <v>78</v>
      </c>
      <c r="BK1035" s="216">
        <f>ROUND(I1035*H1035,2)</f>
        <v>0</v>
      </c>
      <c r="BL1035" s="25" t="s">
        <v>286</v>
      </c>
      <c r="BM1035" s="25" t="s">
        <v>1182</v>
      </c>
    </row>
    <row r="1036" spans="2:65" s="12" customFormat="1" ht="13.5">
      <c r="B1036" s="217"/>
      <c r="C1036" s="218"/>
      <c r="D1036" s="219" t="s">
        <v>177</v>
      </c>
      <c r="E1036" s="220" t="s">
        <v>21</v>
      </c>
      <c r="F1036" s="221" t="s">
        <v>1183</v>
      </c>
      <c r="G1036" s="218"/>
      <c r="H1036" s="222" t="s">
        <v>21</v>
      </c>
      <c r="I1036" s="223"/>
      <c r="J1036" s="218"/>
      <c r="K1036" s="218"/>
      <c r="L1036" s="224"/>
      <c r="M1036" s="225"/>
      <c r="N1036" s="226"/>
      <c r="O1036" s="226"/>
      <c r="P1036" s="226"/>
      <c r="Q1036" s="226"/>
      <c r="R1036" s="226"/>
      <c r="S1036" s="226"/>
      <c r="T1036" s="227"/>
      <c r="AT1036" s="228" t="s">
        <v>177</v>
      </c>
      <c r="AU1036" s="228" t="s">
        <v>80</v>
      </c>
      <c r="AV1036" s="12" t="s">
        <v>78</v>
      </c>
      <c r="AW1036" s="12" t="s">
        <v>35</v>
      </c>
      <c r="AX1036" s="12" t="s">
        <v>71</v>
      </c>
      <c r="AY1036" s="228" t="s">
        <v>168</v>
      </c>
    </row>
    <row r="1037" spans="2:65" s="13" customFormat="1" ht="13.5">
      <c r="B1037" s="229"/>
      <c r="C1037" s="230"/>
      <c r="D1037" s="219" t="s">
        <v>177</v>
      </c>
      <c r="E1037" s="231" t="s">
        <v>21</v>
      </c>
      <c r="F1037" s="232" t="s">
        <v>1184</v>
      </c>
      <c r="G1037" s="230"/>
      <c r="H1037" s="233">
        <v>550.75</v>
      </c>
      <c r="I1037" s="234"/>
      <c r="J1037" s="230"/>
      <c r="K1037" s="230"/>
      <c r="L1037" s="235"/>
      <c r="M1037" s="236"/>
      <c r="N1037" s="237"/>
      <c r="O1037" s="237"/>
      <c r="P1037" s="237"/>
      <c r="Q1037" s="237"/>
      <c r="R1037" s="237"/>
      <c r="S1037" s="237"/>
      <c r="T1037" s="238"/>
      <c r="AT1037" s="239" t="s">
        <v>177</v>
      </c>
      <c r="AU1037" s="239" t="s">
        <v>80</v>
      </c>
      <c r="AV1037" s="13" t="s">
        <v>80</v>
      </c>
      <c r="AW1037" s="13" t="s">
        <v>35</v>
      </c>
      <c r="AX1037" s="13" t="s">
        <v>71</v>
      </c>
      <c r="AY1037" s="239" t="s">
        <v>168</v>
      </c>
    </row>
    <row r="1038" spans="2:65" s="13" customFormat="1" ht="13.5">
      <c r="B1038" s="229"/>
      <c r="C1038" s="230"/>
      <c r="D1038" s="219" t="s">
        <v>177</v>
      </c>
      <c r="E1038" s="231" t="s">
        <v>21</v>
      </c>
      <c r="F1038" s="232" t="s">
        <v>1185</v>
      </c>
      <c r="G1038" s="230"/>
      <c r="H1038" s="233">
        <v>224.25800000000001</v>
      </c>
      <c r="I1038" s="234"/>
      <c r="J1038" s="230"/>
      <c r="K1038" s="230"/>
      <c r="L1038" s="235"/>
      <c r="M1038" s="236"/>
      <c r="N1038" s="237"/>
      <c r="O1038" s="237"/>
      <c r="P1038" s="237"/>
      <c r="Q1038" s="237"/>
      <c r="R1038" s="237"/>
      <c r="S1038" s="237"/>
      <c r="T1038" s="238"/>
      <c r="AT1038" s="239" t="s">
        <v>177</v>
      </c>
      <c r="AU1038" s="239" t="s">
        <v>80</v>
      </c>
      <c r="AV1038" s="13" t="s">
        <v>80</v>
      </c>
      <c r="AW1038" s="13" t="s">
        <v>35</v>
      </c>
      <c r="AX1038" s="13" t="s">
        <v>71</v>
      </c>
      <c r="AY1038" s="239" t="s">
        <v>168</v>
      </c>
    </row>
    <row r="1039" spans="2:65" s="13" customFormat="1" ht="13.5">
      <c r="B1039" s="229"/>
      <c r="C1039" s="230"/>
      <c r="D1039" s="219" t="s">
        <v>177</v>
      </c>
      <c r="E1039" s="231" t="s">
        <v>21</v>
      </c>
      <c r="F1039" s="232" t="s">
        <v>1186</v>
      </c>
      <c r="G1039" s="230"/>
      <c r="H1039" s="233">
        <v>49.5</v>
      </c>
      <c r="I1039" s="234"/>
      <c r="J1039" s="230"/>
      <c r="K1039" s="230"/>
      <c r="L1039" s="235"/>
      <c r="M1039" s="236"/>
      <c r="N1039" s="237"/>
      <c r="O1039" s="237"/>
      <c r="P1039" s="237"/>
      <c r="Q1039" s="237"/>
      <c r="R1039" s="237"/>
      <c r="S1039" s="237"/>
      <c r="T1039" s="238"/>
      <c r="AT1039" s="239" t="s">
        <v>177</v>
      </c>
      <c r="AU1039" s="239" t="s">
        <v>80</v>
      </c>
      <c r="AV1039" s="13" t="s">
        <v>80</v>
      </c>
      <c r="AW1039" s="13" t="s">
        <v>35</v>
      </c>
      <c r="AX1039" s="13" t="s">
        <v>71</v>
      </c>
      <c r="AY1039" s="239" t="s">
        <v>168</v>
      </c>
    </row>
    <row r="1040" spans="2:65" s="12" customFormat="1" ht="13.5">
      <c r="B1040" s="217"/>
      <c r="C1040" s="218"/>
      <c r="D1040" s="219" t="s">
        <v>177</v>
      </c>
      <c r="E1040" s="220" t="s">
        <v>21</v>
      </c>
      <c r="F1040" s="221" t="s">
        <v>1187</v>
      </c>
      <c r="G1040" s="218"/>
      <c r="H1040" s="222" t="s">
        <v>21</v>
      </c>
      <c r="I1040" s="223"/>
      <c r="J1040" s="218"/>
      <c r="K1040" s="218"/>
      <c r="L1040" s="224"/>
      <c r="M1040" s="225"/>
      <c r="N1040" s="226"/>
      <c r="O1040" s="226"/>
      <c r="P1040" s="226"/>
      <c r="Q1040" s="226"/>
      <c r="R1040" s="226"/>
      <c r="S1040" s="226"/>
      <c r="T1040" s="227"/>
      <c r="AT1040" s="228" t="s">
        <v>177</v>
      </c>
      <c r="AU1040" s="228" t="s">
        <v>80</v>
      </c>
      <c r="AV1040" s="12" t="s">
        <v>78</v>
      </c>
      <c r="AW1040" s="12" t="s">
        <v>35</v>
      </c>
      <c r="AX1040" s="12" t="s">
        <v>71</v>
      </c>
      <c r="AY1040" s="228" t="s">
        <v>168</v>
      </c>
    </row>
    <row r="1041" spans="2:65" s="13" customFormat="1" ht="13.5">
      <c r="B1041" s="229"/>
      <c r="C1041" s="230"/>
      <c r="D1041" s="219" t="s">
        <v>177</v>
      </c>
      <c r="E1041" s="231" t="s">
        <v>21</v>
      </c>
      <c r="F1041" s="232" t="s">
        <v>1188</v>
      </c>
      <c r="G1041" s="230"/>
      <c r="H1041" s="233">
        <v>268.35500000000002</v>
      </c>
      <c r="I1041" s="234"/>
      <c r="J1041" s="230"/>
      <c r="K1041" s="230"/>
      <c r="L1041" s="235"/>
      <c r="M1041" s="236"/>
      <c r="N1041" s="237"/>
      <c r="O1041" s="237"/>
      <c r="P1041" s="237"/>
      <c r="Q1041" s="237"/>
      <c r="R1041" s="237"/>
      <c r="S1041" s="237"/>
      <c r="T1041" s="238"/>
      <c r="AT1041" s="239" t="s">
        <v>177</v>
      </c>
      <c r="AU1041" s="239" t="s">
        <v>80</v>
      </c>
      <c r="AV1041" s="13" t="s">
        <v>80</v>
      </c>
      <c r="AW1041" s="13" t="s">
        <v>35</v>
      </c>
      <c r="AX1041" s="13" t="s">
        <v>71</v>
      </c>
      <c r="AY1041" s="239" t="s">
        <v>168</v>
      </c>
    </row>
    <row r="1042" spans="2:65" s="12" customFormat="1" ht="13.5">
      <c r="B1042" s="217"/>
      <c r="C1042" s="218"/>
      <c r="D1042" s="219" t="s">
        <v>177</v>
      </c>
      <c r="E1042" s="220" t="s">
        <v>21</v>
      </c>
      <c r="F1042" s="221" t="s">
        <v>841</v>
      </c>
      <c r="G1042" s="218"/>
      <c r="H1042" s="222" t="s">
        <v>21</v>
      </c>
      <c r="I1042" s="223"/>
      <c r="J1042" s="218"/>
      <c r="K1042" s="218"/>
      <c r="L1042" s="224"/>
      <c r="M1042" s="225"/>
      <c r="N1042" s="226"/>
      <c r="O1042" s="226"/>
      <c r="P1042" s="226"/>
      <c r="Q1042" s="226"/>
      <c r="R1042" s="226"/>
      <c r="S1042" s="226"/>
      <c r="T1042" s="227"/>
      <c r="AT1042" s="228" t="s">
        <v>177</v>
      </c>
      <c r="AU1042" s="228" t="s">
        <v>80</v>
      </c>
      <c r="AV1042" s="12" t="s">
        <v>78</v>
      </c>
      <c r="AW1042" s="12" t="s">
        <v>35</v>
      </c>
      <c r="AX1042" s="12" t="s">
        <v>71</v>
      </c>
      <c r="AY1042" s="228" t="s">
        <v>168</v>
      </c>
    </row>
    <row r="1043" spans="2:65" s="13" customFormat="1" ht="13.5">
      <c r="B1043" s="229"/>
      <c r="C1043" s="230"/>
      <c r="D1043" s="219" t="s">
        <v>177</v>
      </c>
      <c r="E1043" s="231" t="s">
        <v>21</v>
      </c>
      <c r="F1043" s="232" t="s">
        <v>1189</v>
      </c>
      <c r="G1043" s="230"/>
      <c r="H1043" s="233">
        <v>99.912000000000006</v>
      </c>
      <c r="I1043" s="234"/>
      <c r="J1043" s="230"/>
      <c r="K1043" s="230"/>
      <c r="L1043" s="235"/>
      <c r="M1043" s="236"/>
      <c r="N1043" s="237"/>
      <c r="O1043" s="237"/>
      <c r="P1043" s="237"/>
      <c r="Q1043" s="237"/>
      <c r="R1043" s="237"/>
      <c r="S1043" s="237"/>
      <c r="T1043" s="238"/>
      <c r="AT1043" s="239" t="s">
        <v>177</v>
      </c>
      <c r="AU1043" s="239" t="s">
        <v>80</v>
      </c>
      <c r="AV1043" s="13" t="s">
        <v>80</v>
      </c>
      <c r="AW1043" s="13" t="s">
        <v>35</v>
      </c>
      <c r="AX1043" s="13" t="s">
        <v>71</v>
      </c>
      <c r="AY1043" s="239" t="s">
        <v>168</v>
      </c>
    </row>
    <row r="1044" spans="2:65" s="14" customFormat="1" ht="13.5">
      <c r="B1044" s="240"/>
      <c r="C1044" s="241"/>
      <c r="D1044" s="242" t="s">
        <v>177</v>
      </c>
      <c r="E1044" s="243" t="s">
        <v>21</v>
      </c>
      <c r="F1044" s="244" t="s">
        <v>184</v>
      </c>
      <c r="G1044" s="241"/>
      <c r="H1044" s="245">
        <v>1192.7750000000001</v>
      </c>
      <c r="I1044" s="246"/>
      <c r="J1044" s="241"/>
      <c r="K1044" s="241"/>
      <c r="L1044" s="247"/>
      <c r="M1044" s="248"/>
      <c r="N1044" s="249"/>
      <c r="O1044" s="249"/>
      <c r="P1044" s="249"/>
      <c r="Q1044" s="249"/>
      <c r="R1044" s="249"/>
      <c r="S1044" s="249"/>
      <c r="T1044" s="250"/>
      <c r="AT1044" s="251" t="s">
        <v>177</v>
      </c>
      <c r="AU1044" s="251" t="s">
        <v>80</v>
      </c>
      <c r="AV1044" s="14" t="s">
        <v>175</v>
      </c>
      <c r="AW1044" s="14" t="s">
        <v>35</v>
      </c>
      <c r="AX1044" s="14" t="s">
        <v>78</v>
      </c>
      <c r="AY1044" s="251" t="s">
        <v>168</v>
      </c>
    </row>
    <row r="1045" spans="2:65" s="1" customFormat="1" ht="22.5" customHeight="1">
      <c r="B1045" s="42"/>
      <c r="C1045" s="255" t="s">
        <v>1190</v>
      </c>
      <c r="D1045" s="255" t="s">
        <v>253</v>
      </c>
      <c r="E1045" s="256" t="s">
        <v>1191</v>
      </c>
      <c r="F1045" s="257" t="s">
        <v>1192</v>
      </c>
      <c r="G1045" s="258" t="s">
        <v>245</v>
      </c>
      <c r="H1045" s="259">
        <v>0.35799999999999998</v>
      </c>
      <c r="I1045" s="260"/>
      <c r="J1045" s="261">
        <f>ROUND(I1045*H1045,2)</f>
        <v>0</v>
      </c>
      <c r="K1045" s="257" t="s">
        <v>174</v>
      </c>
      <c r="L1045" s="262"/>
      <c r="M1045" s="263" t="s">
        <v>21</v>
      </c>
      <c r="N1045" s="264" t="s">
        <v>42</v>
      </c>
      <c r="O1045" s="43"/>
      <c r="P1045" s="214">
        <f>O1045*H1045</f>
        <v>0</v>
      </c>
      <c r="Q1045" s="214">
        <v>1</v>
      </c>
      <c r="R1045" s="214">
        <f>Q1045*H1045</f>
        <v>0.35799999999999998</v>
      </c>
      <c r="S1045" s="214">
        <v>0</v>
      </c>
      <c r="T1045" s="215">
        <f>S1045*H1045</f>
        <v>0</v>
      </c>
      <c r="AR1045" s="25" t="s">
        <v>402</v>
      </c>
      <c r="AT1045" s="25" t="s">
        <v>253</v>
      </c>
      <c r="AU1045" s="25" t="s">
        <v>80</v>
      </c>
      <c r="AY1045" s="25" t="s">
        <v>168</v>
      </c>
      <c r="BE1045" s="216">
        <f>IF(N1045="základní",J1045,0)</f>
        <v>0</v>
      </c>
      <c r="BF1045" s="216">
        <f>IF(N1045="snížená",J1045,0)</f>
        <v>0</v>
      </c>
      <c r="BG1045" s="216">
        <f>IF(N1045="zákl. přenesená",J1045,0)</f>
        <v>0</v>
      </c>
      <c r="BH1045" s="216">
        <f>IF(N1045="sníž. přenesená",J1045,0)</f>
        <v>0</v>
      </c>
      <c r="BI1045" s="216">
        <f>IF(N1045="nulová",J1045,0)</f>
        <v>0</v>
      </c>
      <c r="BJ1045" s="25" t="s">
        <v>78</v>
      </c>
      <c r="BK1045" s="216">
        <f>ROUND(I1045*H1045,2)</f>
        <v>0</v>
      </c>
      <c r="BL1045" s="25" t="s">
        <v>286</v>
      </c>
      <c r="BM1045" s="25" t="s">
        <v>1193</v>
      </c>
    </row>
    <row r="1046" spans="2:65" s="13" customFormat="1" ht="13.5">
      <c r="B1046" s="229"/>
      <c r="C1046" s="230"/>
      <c r="D1046" s="242" t="s">
        <v>177</v>
      </c>
      <c r="E1046" s="230"/>
      <c r="F1046" s="253" t="s">
        <v>1194</v>
      </c>
      <c r="G1046" s="230"/>
      <c r="H1046" s="254">
        <v>0.35799999999999998</v>
      </c>
      <c r="I1046" s="234"/>
      <c r="J1046" s="230"/>
      <c r="K1046" s="230"/>
      <c r="L1046" s="235"/>
      <c r="M1046" s="236"/>
      <c r="N1046" s="237"/>
      <c r="O1046" s="237"/>
      <c r="P1046" s="237"/>
      <c r="Q1046" s="237"/>
      <c r="R1046" s="237"/>
      <c r="S1046" s="237"/>
      <c r="T1046" s="238"/>
      <c r="AT1046" s="239" t="s">
        <v>177</v>
      </c>
      <c r="AU1046" s="239" t="s">
        <v>80</v>
      </c>
      <c r="AV1046" s="13" t="s">
        <v>80</v>
      </c>
      <c r="AW1046" s="13" t="s">
        <v>6</v>
      </c>
      <c r="AX1046" s="13" t="s">
        <v>78</v>
      </c>
      <c r="AY1046" s="239" t="s">
        <v>168</v>
      </c>
    </row>
    <row r="1047" spans="2:65" s="1" customFormat="1" ht="22.5" customHeight="1">
      <c r="B1047" s="42"/>
      <c r="C1047" s="205" t="s">
        <v>1195</v>
      </c>
      <c r="D1047" s="205" t="s">
        <v>170</v>
      </c>
      <c r="E1047" s="206" t="s">
        <v>1196</v>
      </c>
      <c r="F1047" s="207" t="s">
        <v>1197</v>
      </c>
      <c r="G1047" s="208" t="s">
        <v>173</v>
      </c>
      <c r="H1047" s="209">
        <v>183.95</v>
      </c>
      <c r="I1047" s="210"/>
      <c r="J1047" s="211">
        <f>ROUND(I1047*H1047,2)</f>
        <v>0</v>
      </c>
      <c r="K1047" s="207" t="s">
        <v>174</v>
      </c>
      <c r="L1047" s="62"/>
      <c r="M1047" s="212" t="s">
        <v>21</v>
      </c>
      <c r="N1047" s="213" t="s">
        <v>42</v>
      </c>
      <c r="O1047" s="43"/>
      <c r="P1047" s="214">
        <f>O1047*H1047</f>
        <v>0</v>
      </c>
      <c r="Q1047" s="214">
        <v>0</v>
      </c>
      <c r="R1047" s="214">
        <f>Q1047*H1047</f>
        <v>0</v>
      </c>
      <c r="S1047" s="214">
        <v>0</v>
      </c>
      <c r="T1047" s="215">
        <f>S1047*H1047</f>
        <v>0</v>
      </c>
      <c r="AR1047" s="25" t="s">
        <v>286</v>
      </c>
      <c r="AT1047" s="25" t="s">
        <v>170</v>
      </c>
      <c r="AU1047" s="25" t="s">
        <v>80</v>
      </c>
      <c r="AY1047" s="25" t="s">
        <v>168</v>
      </c>
      <c r="BE1047" s="216">
        <f>IF(N1047="základní",J1047,0)</f>
        <v>0</v>
      </c>
      <c r="BF1047" s="216">
        <f>IF(N1047="snížená",J1047,0)</f>
        <v>0</v>
      </c>
      <c r="BG1047" s="216">
        <f>IF(N1047="zákl. přenesená",J1047,0)</f>
        <v>0</v>
      </c>
      <c r="BH1047" s="216">
        <f>IF(N1047="sníž. přenesená",J1047,0)</f>
        <v>0</v>
      </c>
      <c r="BI1047" s="216">
        <f>IF(N1047="nulová",J1047,0)</f>
        <v>0</v>
      </c>
      <c r="BJ1047" s="25" t="s">
        <v>78</v>
      </c>
      <c r="BK1047" s="216">
        <f>ROUND(I1047*H1047,2)</f>
        <v>0</v>
      </c>
      <c r="BL1047" s="25" t="s">
        <v>286</v>
      </c>
      <c r="BM1047" s="25" t="s">
        <v>1198</v>
      </c>
    </row>
    <row r="1048" spans="2:65" s="12" customFormat="1" ht="13.5">
      <c r="B1048" s="217"/>
      <c r="C1048" s="218"/>
      <c r="D1048" s="219" t="s">
        <v>177</v>
      </c>
      <c r="E1048" s="220" t="s">
        <v>21</v>
      </c>
      <c r="F1048" s="221" t="s">
        <v>1199</v>
      </c>
      <c r="G1048" s="218"/>
      <c r="H1048" s="222" t="s">
        <v>21</v>
      </c>
      <c r="I1048" s="223"/>
      <c r="J1048" s="218"/>
      <c r="K1048" s="218"/>
      <c r="L1048" s="224"/>
      <c r="M1048" s="225"/>
      <c r="N1048" s="226"/>
      <c r="O1048" s="226"/>
      <c r="P1048" s="226"/>
      <c r="Q1048" s="226"/>
      <c r="R1048" s="226"/>
      <c r="S1048" s="226"/>
      <c r="T1048" s="227"/>
      <c r="AT1048" s="228" t="s">
        <v>177</v>
      </c>
      <c r="AU1048" s="228" t="s">
        <v>80</v>
      </c>
      <c r="AV1048" s="12" t="s">
        <v>78</v>
      </c>
      <c r="AW1048" s="12" t="s">
        <v>35</v>
      </c>
      <c r="AX1048" s="12" t="s">
        <v>71</v>
      </c>
      <c r="AY1048" s="228" t="s">
        <v>168</v>
      </c>
    </row>
    <row r="1049" spans="2:65" s="13" customFormat="1" ht="13.5">
      <c r="B1049" s="229"/>
      <c r="C1049" s="230"/>
      <c r="D1049" s="242" t="s">
        <v>177</v>
      </c>
      <c r="E1049" s="252" t="s">
        <v>21</v>
      </c>
      <c r="F1049" s="253" t="s">
        <v>1200</v>
      </c>
      <c r="G1049" s="230"/>
      <c r="H1049" s="254">
        <v>183.95</v>
      </c>
      <c r="I1049" s="234"/>
      <c r="J1049" s="230"/>
      <c r="K1049" s="230"/>
      <c r="L1049" s="235"/>
      <c r="M1049" s="236"/>
      <c r="N1049" s="237"/>
      <c r="O1049" s="237"/>
      <c r="P1049" s="237"/>
      <c r="Q1049" s="237"/>
      <c r="R1049" s="237"/>
      <c r="S1049" s="237"/>
      <c r="T1049" s="238"/>
      <c r="AT1049" s="239" t="s">
        <v>177</v>
      </c>
      <c r="AU1049" s="239" t="s">
        <v>80</v>
      </c>
      <c r="AV1049" s="13" t="s">
        <v>80</v>
      </c>
      <c r="AW1049" s="13" t="s">
        <v>35</v>
      </c>
      <c r="AX1049" s="13" t="s">
        <v>78</v>
      </c>
      <c r="AY1049" s="239" t="s">
        <v>168</v>
      </c>
    </row>
    <row r="1050" spans="2:65" s="1" customFormat="1" ht="22.5" customHeight="1">
      <c r="B1050" s="42"/>
      <c r="C1050" s="255" t="s">
        <v>1201</v>
      </c>
      <c r="D1050" s="255" t="s">
        <v>253</v>
      </c>
      <c r="E1050" s="256" t="s">
        <v>1202</v>
      </c>
      <c r="F1050" s="257" t="s">
        <v>1203</v>
      </c>
      <c r="G1050" s="258" t="s">
        <v>173</v>
      </c>
      <c r="H1050" s="259">
        <v>211.54300000000001</v>
      </c>
      <c r="I1050" s="260"/>
      <c r="J1050" s="261">
        <f>ROUND(I1050*H1050,2)</f>
        <v>0</v>
      </c>
      <c r="K1050" s="257" t="s">
        <v>21</v>
      </c>
      <c r="L1050" s="262"/>
      <c r="M1050" s="263" t="s">
        <v>21</v>
      </c>
      <c r="N1050" s="264" t="s">
        <v>42</v>
      </c>
      <c r="O1050" s="43"/>
      <c r="P1050" s="214">
        <f>O1050*H1050</f>
        <v>0</v>
      </c>
      <c r="Q1050" s="214">
        <v>3.0000000000000001E-3</v>
      </c>
      <c r="R1050" s="214">
        <f>Q1050*H1050</f>
        <v>0.634629</v>
      </c>
      <c r="S1050" s="214">
        <v>0</v>
      </c>
      <c r="T1050" s="215">
        <f>S1050*H1050</f>
        <v>0</v>
      </c>
      <c r="AR1050" s="25" t="s">
        <v>402</v>
      </c>
      <c r="AT1050" s="25" t="s">
        <v>253</v>
      </c>
      <c r="AU1050" s="25" t="s">
        <v>80</v>
      </c>
      <c r="AY1050" s="25" t="s">
        <v>168</v>
      </c>
      <c r="BE1050" s="216">
        <f>IF(N1050="základní",J1050,0)</f>
        <v>0</v>
      </c>
      <c r="BF1050" s="216">
        <f>IF(N1050="snížená",J1050,0)</f>
        <v>0</v>
      </c>
      <c r="BG1050" s="216">
        <f>IF(N1050="zákl. přenesená",J1050,0)</f>
        <v>0</v>
      </c>
      <c r="BH1050" s="216">
        <f>IF(N1050="sníž. přenesená",J1050,0)</f>
        <v>0</v>
      </c>
      <c r="BI1050" s="216">
        <f>IF(N1050="nulová",J1050,0)</f>
        <v>0</v>
      </c>
      <c r="BJ1050" s="25" t="s">
        <v>78</v>
      </c>
      <c r="BK1050" s="216">
        <f>ROUND(I1050*H1050,2)</f>
        <v>0</v>
      </c>
      <c r="BL1050" s="25" t="s">
        <v>286</v>
      </c>
      <c r="BM1050" s="25" t="s">
        <v>1204</v>
      </c>
    </row>
    <row r="1051" spans="2:65" s="13" customFormat="1" ht="13.5">
      <c r="B1051" s="229"/>
      <c r="C1051" s="230"/>
      <c r="D1051" s="242" t="s">
        <v>177</v>
      </c>
      <c r="E1051" s="230"/>
      <c r="F1051" s="253" t="s">
        <v>1205</v>
      </c>
      <c r="G1051" s="230"/>
      <c r="H1051" s="254">
        <v>211.54300000000001</v>
      </c>
      <c r="I1051" s="234"/>
      <c r="J1051" s="230"/>
      <c r="K1051" s="230"/>
      <c r="L1051" s="235"/>
      <c r="M1051" s="236"/>
      <c r="N1051" s="237"/>
      <c r="O1051" s="237"/>
      <c r="P1051" s="237"/>
      <c r="Q1051" s="237"/>
      <c r="R1051" s="237"/>
      <c r="S1051" s="237"/>
      <c r="T1051" s="238"/>
      <c r="AT1051" s="239" t="s">
        <v>177</v>
      </c>
      <c r="AU1051" s="239" t="s">
        <v>80</v>
      </c>
      <c r="AV1051" s="13" t="s">
        <v>80</v>
      </c>
      <c r="AW1051" s="13" t="s">
        <v>6</v>
      </c>
      <c r="AX1051" s="13" t="s">
        <v>78</v>
      </c>
      <c r="AY1051" s="239" t="s">
        <v>168</v>
      </c>
    </row>
    <row r="1052" spans="2:65" s="1" customFormat="1" ht="22.5" customHeight="1">
      <c r="B1052" s="42"/>
      <c r="C1052" s="205" t="s">
        <v>1206</v>
      </c>
      <c r="D1052" s="205" t="s">
        <v>170</v>
      </c>
      <c r="E1052" s="206" t="s">
        <v>1207</v>
      </c>
      <c r="F1052" s="207" t="s">
        <v>1208</v>
      </c>
      <c r="G1052" s="208" t="s">
        <v>173</v>
      </c>
      <c r="H1052" s="209">
        <v>1192.7750000000001</v>
      </c>
      <c r="I1052" s="210"/>
      <c r="J1052" s="211">
        <f>ROUND(I1052*H1052,2)</f>
        <v>0</v>
      </c>
      <c r="K1052" s="207" t="s">
        <v>174</v>
      </c>
      <c r="L1052" s="62"/>
      <c r="M1052" s="212" t="s">
        <v>21</v>
      </c>
      <c r="N1052" s="213" t="s">
        <v>42</v>
      </c>
      <c r="O1052" s="43"/>
      <c r="P1052" s="214">
        <f>O1052*H1052</f>
        <v>0</v>
      </c>
      <c r="Q1052" s="214">
        <v>3.6000000000000002E-4</v>
      </c>
      <c r="R1052" s="214">
        <f>Q1052*H1052</f>
        <v>0.42939900000000009</v>
      </c>
      <c r="S1052" s="214">
        <v>0</v>
      </c>
      <c r="T1052" s="215">
        <f>S1052*H1052</f>
        <v>0</v>
      </c>
      <c r="AR1052" s="25" t="s">
        <v>286</v>
      </c>
      <c r="AT1052" s="25" t="s">
        <v>170</v>
      </c>
      <c r="AU1052" s="25" t="s">
        <v>80</v>
      </c>
      <c r="AY1052" s="25" t="s">
        <v>168</v>
      </c>
      <c r="BE1052" s="216">
        <f>IF(N1052="základní",J1052,0)</f>
        <v>0</v>
      </c>
      <c r="BF1052" s="216">
        <f>IF(N1052="snížená",J1052,0)</f>
        <v>0</v>
      </c>
      <c r="BG1052" s="216">
        <f>IF(N1052="zákl. přenesená",J1052,0)</f>
        <v>0</v>
      </c>
      <c r="BH1052" s="216">
        <f>IF(N1052="sníž. přenesená",J1052,0)</f>
        <v>0</v>
      </c>
      <c r="BI1052" s="216">
        <f>IF(N1052="nulová",J1052,0)</f>
        <v>0</v>
      </c>
      <c r="BJ1052" s="25" t="s">
        <v>78</v>
      </c>
      <c r="BK1052" s="216">
        <f>ROUND(I1052*H1052,2)</f>
        <v>0</v>
      </c>
      <c r="BL1052" s="25" t="s">
        <v>286</v>
      </c>
      <c r="BM1052" s="25" t="s">
        <v>1209</v>
      </c>
    </row>
    <row r="1053" spans="2:65" s="12" customFormat="1" ht="13.5">
      <c r="B1053" s="217"/>
      <c r="C1053" s="218"/>
      <c r="D1053" s="219" t="s">
        <v>177</v>
      </c>
      <c r="E1053" s="220" t="s">
        <v>21</v>
      </c>
      <c r="F1053" s="221" t="s">
        <v>1183</v>
      </c>
      <c r="G1053" s="218"/>
      <c r="H1053" s="222" t="s">
        <v>21</v>
      </c>
      <c r="I1053" s="223"/>
      <c r="J1053" s="218"/>
      <c r="K1053" s="218"/>
      <c r="L1053" s="224"/>
      <c r="M1053" s="225"/>
      <c r="N1053" s="226"/>
      <c r="O1053" s="226"/>
      <c r="P1053" s="226"/>
      <c r="Q1053" s="226"/>
      <c r="R1053" s="226"/>
      <c r="S1053" s="226"/>
      <c r="T1053" s="227"/>
      <c r="AT1053" s="228" t="s">
        <v>177</v>
      </c>
      <c r="AU1053" s="228" t="s">
        <v>80</v>
      </c>
      <c r="AV1053" s="12" t="s">
        <v>78</v>
      </c>
      <c r="AW1053" s="12" t="s">
        <v>35</v>
      </c>
      <c r="AX1053" s="12" t="s">
        <v>71</v>
      </c>
      <c r="AY1053" s="228" t="s">
        <v>168</v>
      </c>
    </row>
    <row r="1054" spans="2:65" s="13" customFormat="1" ht="13.5">
      <c r="B1054" s="229"/>
      <c r="C1054" s="230"/>
      <c r="D1054" s="219" t="s">
        <v>177</v>
      </c>
      <c r="E1054" s="231" t="s">
        <v>21</v>
      </c>
      <c r="F1054" s="232" t="s">
        <v>1184</v>
      </c>
      <c r="G1054" s="230"/>
      <c r="H1054" s="233">
        <v>550.75</v>
      </c>
      <c r="I1054" s="234"/>
      <c r="J1054" s="230"/>
      <c r="K1054" s="230"/>
      <c r="L1054" s="235"/>
      <c r="M1054" s="236"/>
      <c r="N1054" s="237"/>
      <c r="O1054" s="237"/>
      <c r="P1054" s="237"/>
      <c r="Q1054" s="237"/>
      <c r="R1054" s="237"/>
      <c r="S1054" s="237"/>
      <c r="T1054" s="238"/>
      <c r="AT1054" s="239" t="s">
        <v>177</v>
      </c>
      <c r="AU1054" s="239" t="s">
        <v>80</v>
      </c>
      <c r="AV1054" s="13" t="s">
        <v>80</v>
      </c>
      <c r="AW1054" s="13" t="s">
        <v>35</v>
      </c>
      <c r="AX1054" s="13" t="s">
        <v>71</v>
      </c>
      <c r="AY1054" s="239" t="s">
        <v>168</v>
      </c>
    </row>
    <row r="1055" spans="2:65" s="13" customFormat="1" ht="13.5">
      <c r="B1055" s="229"/>
      <c r="C1055" s="230"/>
      <c r="D1055" s="219" t="s">
        <v>177</v>
      </c>
      <c r="E1055" s="231" t="s">
        <v>21</v>
      </c>
      <c r="F1055" s="232" t="s">
        <v>1185</v>
      </c>
      <c r="G1055" s="230"/>
      <c r="H1055" s="233">
        <v>224.25800000000001</v>
      </c>
      <c r="I1055" s="234"/>
      <c r="J1055" s="230"/>
      <c r="K1055" s="230"/>
      <c r="L1055" s="235"/>
      <c r="M1055" s="236"/>
      <c r="N1055" s="237"/>
      <c r="O1055" s="237"/>
      <c r="P1055" s="237"/>
      <c r="Q1055" s="237"/>
      <c r="R1055" s="237"/>
      <c r="S1055" s="237"/>
      <c r="T1055" s="238"/>
      <c r="AT1055" s="239" t="s">
        <v>177</v>
      </c>
      <c r="AU1055" s="239" t="s">
        <v>80</v>
      </c>
      <c r="AV1055" s="13" t="s">
        <v>80</v>
      </c>
      <c r="AW1055" s="13" t="s">
        <v>35</v>
      </c>
      <c r="AX1055" s="13" t="s">
        <v>71</v>
      </c>
      <c r="AY1055" s="239" t="s">
        <v>168</v>
      </c>
    </row>
    <row r="1056" spans="2:65" s="13" customFormat="1" ht="13.5">
      <c r="B1056" s="229"/>
      <c r="C1056" s="230"/>
      <c r="D1056" s="219" t="s">
        <v>177</v>
      </c>
      <c r="E1056" s="231" t="s">
        <v>21</v>
      </c>
      <c r="F1056" s="232" t="s">
        <v>1186</v>
      </c>
      <c r="G1056" s="230"/>
      <c r="H1056" s="233">
        <v>49.5</v>
      </c>
      <c r="I1056" s="234"/>
      <c r="J1056" s="230"/>
      <c r="K1056" s="230"/>
      <c r="L1056" s="235"/>
      <c r="M1056" s="236"/>
      <c r="N1056" s="237"/>
      <c r="O1056" s="237"/>
      <c r="P1056" s="237"/>
      <c r="Q1056" s="237"/>
      <c r="R1056" s="237"/>
      <c r="S1056" s="237"/>
      <c r="T1056" s="238"/>
      <c r="AT1056" s="239" t="s">
        <v>177</v>
      </c>
      <c r="AU1056" s="239" t="s">
        <v>80</v>
      </c>
      <c r="AV1056" s="13" t="s">
        <v>80</v>
      </c>
      <c r="AW1056" s="13" t="s">
        <v>35</v>
      </c>
      <c r="AX1056" s="13" t="s">
        <v>71</v>
      </c>
      <c r="AY1056" s="239" t="s">
        <v>168</v>
      </c>
    </row>
    <row r="1057" spans="2:65" s="12" customFormat="1" ht="13.5">
      <c r="B1057" s="217"/>
      <c r="C1057" s="218"/>
      <c r="D1057" s="219" t="s">
        <v>177</v>
      </c>
      <c r="E1057" s="220" t="s">
        <v>21</v>
      </c>
      <c r="F1057" s="221" t="s">
        <v>839</v>
      </c>
      <c r="G1057" s="218"/>
      <c r="H1057" s="222" t="s">
        <v>21</v>
      </c>
      <c r="I1057" s="223"/>
      <c r="J1057" s="218"/>
      <c r="K1057" s="218"/>
      <c r="L1057" s="224"/>
      <c r="M1057" s="225"/>
      <c r="N1057" s="226"/>
      <c r="O1057" s="226"/>
      <c r="P1057" s="226"/>
      <c r="Q1057" s="226"/>
      <c r="R1057" s="226"/>
      <c r="S1057" s="226"/>
      <c r="T1057" s="227"/>
      <c r="AT1057" s="228" t="s">
        <v>177</v>
      </c>
      <c r="AU1057" s="228" t="s">
        <v>80</v>
      </c>
      <c r="AV1057" s="12" t="s">
        <v>78</v>
      </c>
      <c r="AW1057" s="12" t="s">
        <v>35</v>
      </c>
      <c r="AX1057" s="12" t="s">
        <v>71</v>
      </c>
      <c r="AY1057" s="228" t="s">
        <v>168</v>
      </c>
    </row>
    <row r="1058" spans="2:65" s="13" customFormat="1" ht="13.5">
      <c r="B1058" s="229"/>
      <c r="C1058" s="230"/>
      <c r="D1058" s="219" t="s">
        <v>177</v>
      </c>
      <c r="E1058" s="231" t="s">
        <v>21</v>
      </c>
      <c r="F1058" s="232" t="s">
        <v>1188</v>
      </c>
      <c r="G1058" s="230"/>
      <c r="H1058" s="233">
        <v>268.35500000000002</v>
      </c>
      <c r="I1058" s="234"/>
      <c r="J1058" s="230"/>
      <c r="K1058" s="230"/>
      <c r="L1058" s="235"/>
      <c r="M1058" s="236"/>
      <c r="N1058" s="237"/>
      <c r="O1058" s="237"/>
      <c r="P1058" s="237"/>
      <c r="Q1058" s="237"/>
      <c r="R1058" s="237"/>
      <c r="S1058" s="237"/>
      <c r="T1058" s="238"/>
      <c r="AT1058" s="239" t="s">
        <v>177</v>
      </c>
      <c r="AU1058" s="239" t="s">
        <v>80</v>
      </c>
      <c r="AV1058" s="13" t="s">
        <v>80</v>
      </c>
      <c r="AW1058" s="13" t="s">
        <v>35</v>
      </c>
      <c r="AX1058" s="13" t="s">
        <v>71</v>
      </c>
      <c r="AY1058" s="239" t="s">
        <v>168</v>
      </c>
    </row>
    <row r="1059" spans="2:65" s="12" customFormat="1" ht="13.5">
      <c r="B1059" s="217"/>
      <c r="C1059" s="218"/>
      <c r="D1059" s="219" t="s">
        <v>177</v>
      </c>
      <c r="E1059" s="220" t="s">
        <v>21</v>
      </c>
      <c r="F1059" s="221" t="s">
        <v>841</v>
      </c>
      <c r="G1059" s="218"/>
      <c r="H1059" s="222" t="s">
        <v>21</v>
      </c>
      <c r="I1059" s="223"/>
      <c r="J1059" s="218"/>
      <c r="K1059" s="218"/>
      <c r="L1059" s="224"/>
      <c r="M1059" s="225"/>
      <c r="N1059" s="226"/>
      <c r="O1059" s="226"/>
      <c r="P1059" s="226"/>
      <c r="Q1059" s="226"/>
      <c r="R1059" s="226"/>
      <c r="S1059" s="226"/>
      <c r="T1059" s="227"/>
      <c r="AT1059" s="228" t="s">
        <v>177</v>
      </c>
      <c r="AU1059" s="228" t="s">
        <v>80</v>
      </c>
      <c r="AV1059" s="12" t="s">
        <v>78</v>
      </c>
      <c r="AW1059" s="12" t="s">
        <v>35</v>
      </c>
      <c r="AX1059" s="12" t="s">
        <v>71</v>
      </c>
      <c r="AY1059" s="228" t="s">
        <v>168</v>
      </c>
    </row>
    <row r="1060" spans="2:65" s="13" customFormat="1" ht="13.5">
      <c r="B1060" s="229"/>
      <c r="C1060" s="230"/>
      <c r="D1060" s="219" t="s">
        <v>177</v>
      </c>
      <c r="E1060" s="231" t="s">
        <v>21</v>
      </c>
      <c r="F1060" s="232" t="s">
        <v>1189</v>
      </c>
      <c r="G1060" s="230"/>
      <c r="H1060" s="233">
        <v>99.912000000000006</v>
      </c>
      <c r="I1060" s="234"/>
      <c r="J1060" s="230"/>
      <c r="K1060" s="230"/>
      <c r="L1060" s="235"/>
      <c r="M1060" s="236"/>
      <c r="N1060" s="237"/>
      <c r="O1060" s="237"/>
      <c r="P1060" s="237"/>
      <c r="Q1060" s="237"/>
      <c r="R1060" s="237"/>
      <c r="S1060" s="237"/>
      <c r="T1060" s="238"/>
      <c r="AT1060" s="239" t="s">
        <v>177</v>
      </c>
      <c r="AU1060" s="239" t="s">
        <v>80</v>
      </c>
      <c r="AV1060" s="13" t="s">
        <v>80</v>
      </c>
      <c r="AW1060" s="13" t="s">
        <v>35</v>
      </c>
      <c r="AX1060" s="13" t="s">
        <v>71</v>
      </c>
      <c r="AY1060" s="239" t="s">
        <v>168</v>
      </c>
    </row>
    <row r="1061" spans="2:65" s="14" customFormat="1" ht="13.5">
      <c r="B1061" s="240"/>
      <c r="C1061" s="241"/>
      <c r="D1061" s="242" t="s">
        <v>177</v>
      </c>
      <c r="E1061" s="243" t="s">
        <v>21</v>
      </c>
      <c r="F1061" s="244" t="s">
        <v>184</v>
      </c>
      <c r="G1061" s="241"/>
      <c r="H1061" s="245">
        <v>1192.7750000000001</v>
      </c>
      <c r="I1061" s="246"/>
      <c r="J1061" s="241"/>
      <c r="K1061" s="241"/>
      <c r="L1061" s="247"/>
      <c r="M1061" s="248"/>
      <c r="N1061" s="249"/>
      <c r="O1061" s="249"/>
      <c r="P1061" s="249"/>
      <c r="Q1061" s="249"/>
      <c r="R1061" s="249"/>
      <c r="S1061" s="249"/>
      <c r="T1061" s="250"/>
      <c r="AT1061" s="251" t="s">
        <v>177</v>
      </c>
      <c r="AU1061" s="251" t="s">
        <v>80</v>
      </c>
      <c r="AV1061" s="14" t="s">
        <v>175</v>
      </c>
      <c r="AW1061" s="14" t="s">
        <v>35</v>
      </c>
      <c r="AX1061" s="14" t="s">
        <v>78</v>
      </c>
      <c r="AY1061" s="251" t="s">
        <v>168</v>
      </c>
    </row>
    <row r="1062" spans="2:65" s="1" customFormat="1" ht="22.5" customHeight="1">
      <c r="B1062" s="42"/>
      <c r="C1062" s="255" t="s">
        <v>1210</v>
      </c>
      <c r="D1062" s="255" t="s">
        <v>253</v>
      </c>
      <c r="E1062" s="256" t="s">
        <v>1211</v>
      </c>
      <c r="F1062" s="257" t="s">
        <v>1212</v>
      </c>
      <c r="G1062" s="258" t="s">
        <v>173</v>
      </c>
      <c r="H1062" s="259">
        <v>1371.691</v>
      </c>
      <c r="I1062" s="260"/>
      <c r="J1062" s="261">
        <f>ROUND(I1062*H1062,2)</f>
        <v>0</v>
      </c>
      <c r="K1062" s="257" t="s">
        <v>21</v>
      </c>
      <c r="L1062" s="262"/>
      <c r="M1062" s="263" t="s">
        <v>21</v>
      </c>
      <c r="N1062" s="264" t="s">
        <v>42</v>
      </c>
      <c r="O1062" s="43"/>
      <c r="P1062" s="214">
        <f>O1062*H1062</f>
        <v>0</v>
      </c>
      <c r="Q1062" s="214">
        <v>3.5000000000000001E-3</v>
      </c>
      <c r="R1062" s="214">
        <f>Q1062*H1062</f>
        <v>4.8009184999999999</v>
      </c>
      <c r="S1062" s="214">
        <v>0</v>
      </c>
      <c r="T1062" s="215">
        <f>S1062*H1062</f>
        <v>0</v>
      </c>
      <c r="AR1062" s="25" t="s">
        <v>402</v>
      </c>
      <c r="AT1062" s="25" t="s">
        <v>253</v>
      </c>
      <c r="AU1062" s="25" t="s">
        <v>80</v>
      </c>
      <c r="AY1062" s="25" t="s">
        <v>168</v>
      </c>
      <c r="BE1062" s="216">
        <f>IF(N1062="základní",J1062,0)</f>
        <v>0</v>
      </c>
      <c r="BF1062" s="216">
        <f>IF(N1062="snížená",J1062,0)</f>
        <v>0</v>
      </c>
      <c r="BG1062" s="216">
        <f>IF(N1062="zákl. přenesená",J1062,0)</f>
        <v>0</v>
      </c>
      <c r="BH1062" s="216">
        <f>IF(N1062="sníž. přenesená",J1062,0)</f>
        <v>0</v>
      </c>
      <c r="BI1062" s="216">
        <f>IF(N1062="nulová",J1062,0)</f>
        <v>0</v>
      </c>
      <c r="BJ1062" s="25" t="s">
        <v>78</v>
      </c>
      <c r="BK1062" s="216">
        <f>ROUND(I1062*H1062,2)</f>
        <v>0</v>
      </c>
      <c r="BL1062" s="25" t="s">
        <v>286</v>
      </c>
      <c r="BM1062" s="25" t="s">
        <v>1213</v>
      </c>
    </row>
    <row r="1063" spans="2:65" s="13" customFormat="1" ht="13.5">
      <c r="B1063" s="229"/>
      <c r="C1063" s="230"/>
      <c r="D1063" s="242" t="s">
        <v>177</v>
      </c>
      <c r="E1063" s="230"/>
      <c r="F1063" s="253" t="s">
        <v>1214</v>
      </c>
      <c r="G1063" s="230"/>
      <c r="H1063" s="254">
        <v>1371.691</v>
      </c>
      <c r="I1063" s="234"/>
      <c r="J1063" s="230"/>
      <c r="K1063" s="230"/>
      <c r="L1063" s="235"/>
      <c r="M1063" s="236"/>
      <c r="N1063" s="237"/>
      <c r="O1063" s="237"/>
      <c r="P1063" s="237"/>
      <c r="Q1063" s="237"/>
      <c r="R1063" s="237"/>
      <c r="S1063" s="237"/>
      <c r="T1063" s="238"/>
      <c r="AT1063" s="239" t="s">
        <v>177</v>
      </c>
      <c r="AU1063" s="239" t="s">
        <v>80</v>
      </c>
      <c r="AV1063" s="13" t="s">
        <v>80</v>
      </c>
      <c r="AW1063" s="13" t="s">
        <v>6</v>
      </c>
      <c r="AX1063" s="13" t="s">
        <v>78</v>
      </c>
      <c r="AY1063" s="239" t="s">
        <v>168</v>
      </c>
    </row>
    <row r="1064" spans="2:65" s="1" customFormat="1" ht="22.5" customHeight="1">
      <c r="B1064" s="42"/>
      <c r="C1064" s="205" t="s">
        <v>1215</v>
      </c>
      <c r="D1064" s="205" t="s">
        <v>170</v>
      </c>
      <c r="E1064" s="206" t="s">
        <v>1216</v>
      </c>
      <c r="F1064" s="207" t="s">
        <v>1217</v>
      </c>
      <c r="G1064" s="208" t="s">
        <v>173</v>
      </c>
      <c r="H1064" s="209">
        <v>1320.65</v>
      </c>
      <c r="I1064" s="210"/>
      <c r="J1064" s="211">
        <f>ROUND(I1064*H1064,2)</f>
        <v>0</v>
      </c>
      <c r="K1064" s="207" t="s">
        <v>21</v>
      </c>
      <c r="L1064" s="62"/>
      <c r="M1064" s="212" t="s">
        <v>21</v>
      </c>
      <c r="N1064" s="213" t="s">
        <v>42</v>
      </c>
      <c r="O1064" s="43"/>
      <c r="P1064" s="214">
        <f>O1064*H1064</f>
        <v>0</v>
      </c>
      <c r="Q1064" s="214">
        <v>0</v>
      </c>
      <c r="R1064" s="214">
        <f>Q1064*H1064</f>
        <v>0</v>
      </c>
      <c r="S1064" s="214">
        <v>0</v>
      </c>
      <c r="T1064" s="215">
        <f>S1064*H1064</f>
        <v>0</v>
      </c>
      <c r="AR1064" s="25" t="s">
        <v>286</v>
      </c>
      <c r="AT1064" s="25" t="s">
        <v>170</v>
      </c>
      <c r="AU1064" s="25" t="s">
        <v>80</v>
      </c>
      <c r="AY1064" s="25" t="s">
        <v>168</v>
      </c>
      <c r="BE1064" s="216">
        <f>IF(N1064="základní",J1064,0)</f>
        <v>0</v>
      </c>
      <c r="BF1064" s="216">
        <f>IF(N1064="snížená",J1064,0)</f>
        <v>0</v>
      </c>
      <c r="BG1064" s="216">
        <f>IF(N1064="zákl. přenesená",J1064,0)</f>
        <v>0</v>
      </c>
      <c r="BH1064" s="216">
        <f>IF(N1064="sníž. přenesená",J1064,0)</f>
        <v>0</v>
      </c>
      <c r="BI1064" s="216">
        <f>IF(N1064="nulová",J1064,0)</f>
        <v>0</v>
      </c>
      <c r="BJ1064" s="25" t="s">
        <v>78</v>
      </c>
      <c r="BK1064" s="216">
        <f>ROUND(I1064*H1064,2)</f>
        <v>0</v>
      </c>
      <c r="BL1064" s="25" t="s">
        <v>286</v>
      </c>
      <c r="BM1064" s="25" t="s">
        <v>1218</v>
      </c>
    </row>
    <row r="1065" spans="2:65" s="12" customFormat="1" ht="13.5">
      <c r="B1065" s="217"/>
      <c r="C1065" s="218"/>
      <c r="D1065" s="219" t="s">
        <v>177</v>
      </c>
      <c r="E1065" s="220" t="s">
        <v>21</v>
      </c>
      <c r="F1065" s="221" t="s">
        <v>1219</v>
      </c>
      <c r="G1065" s="218"/>
      <c r="H1065" s="222" t="s">
        <v>21</v>
      </c>
      <c r="I1065" s="223"/>
      <c r="J1065" s="218"/>
      <c r="K1065" s="218"/>
      <c r="L1065" s="224"/>
      <c r="M1065" s="225"/>
      <c r="N1065" s="226"/>
      <c r="O1065" s="226"/>
      <c r="P1065" s="226"/>
      <c r="Q1065" s="226"/>
      <c r="R1065" s="226"/>
      <c r="S1065" s="226"/>
      <c r="T1065" s="227"/>
      <c r="AT1065" s="228" t="s">
        <v>177</v>
      </c>
      <c r="AU1065" s="228" t="s">
        <v>80</v>
      </c>
      <c r="AV1065" s="12" t="s">
        <v>78</v>
      </c>
      <c r="AW1065" s="12" t="s">
        <v>35</v>
      </c>
      <c r="AX1065" s="12" t="s">
        <v>71</v>
      </c>
      <c r="AY1065" s="228" t="s">
        <v>168</v>
      </c>
    </row>
    <row r="1066" spans="2:65" s="13" customFormat="1" ht="13.5">
      <c r="B1066" s="229"/>
      <c r="C1066" s="230"/>
      <c r="D1066" s="219" t="s">
        <v>177</v>
      </c>
      <c r="E1066" s="231" t="s">
        <v>21</v>
      </c>
      <c r="F1066" s="232" t="s">
        <v>1220</v>
      </c>
      <c r="G1066" s="230"/>
      <c r="H1066" s="233">
        <v>165</v>
      </c>
      <c r="I1066" s="234"/>
      <c r="J1066" s="230"/>
      <c r="K1066" s="230"/>
      <c r="L1066" s="235"/>
      <c r="M1066" s="236"/>
      <c r="N1066" s="237"/>
      <c r="O1066" s="237"/>
      <c r="P1066" s="237"/>
      <c r="Q1066" s="237"/>
      <c r="R1066" s="237"/>
      <c r="S1066" s="237"/>
      <c r="T1066" s="238"/>
      <c r="AT1066" s="239" t="s">
        <v>177</v>
      </c>
      <c r="AU1066" s="239" t="s">
        <v>80</v>
      </c>
      <c r="AV1066" s="13" t="s">
        <v>80</v>
      </c>
      <c r="AW1066" s="13" t="s">
        <v>35</v>
      </c>
      <c r="AX1066" s="13" t="s">
        <v>71</v>
      </c>
      <c r="AY1066" s="239" t="s">
        <v>168</v>
      </c>
    </row>
    <row r="1067" spans="2:65" s="12" customFormat="1" ht="13.5">
      <c r="B1067" s="217"/>
      <c r="C1067" s="218"/>
      <c r="D1067" s="219" t="s">
        <v>177</v>
      </c>
      <c r="E1067" s="220" t="s">
        <v>21</v>
      </c>
      <c r="F1067" s="221" t="s">
        <v>1183</v>
      </c>
      <c r="G1067" s="218"/>
      <c r="H1067" s="222" t="s">
        <v>21</v>
      </c>
      <c r="I1067" s="223"/>
      <c r="J1067" s="218"/>
      <c r="K1067" s="218"/>
      <c r="L1067" s="224"/>
      <c r="M1067" s="225"/>
      <c r="N1067" s="226"/>
      <c r="O1067" s="226"/>
      <c r="P1067" s="226"/>
      <c r="Q1067" s="226"/>
      <c r="R1067" s="226"/>
      <c r="S1067" s="226"/>
      <c r="T1067" s="227"/>
      <c r="AT1067" s="228" t="s">
        <v>177</v>
      </c>
      <c r="AU1067" s="228" t="s">
        <v>80</v>
      </c>
      <c r="AV1067" s="12" t="s">
        <v>78</v>
      </c>
      <c r="AW1067" s="12" t="s">
        <v>35</v>
      </c>
      <c r="AX1067" s="12" t="s">
        <v>71</v>
      </c>
      <c r="AY1067" s="228" t="s">
        <v>168</v>
      </c>
    </row>
    <row r="1068" spans="2:65" s="13" customFormat="1" ht="13.5">
      <c r="B1068" s="229"/>
      <c r="C1068" s="230"/>
      <c r="D1068" s="219" t="s">
        <v>177</v>
      </c>
      <c r="E1068" s="231" t="s">
        <v>21</v>
      </c>
      <c r="F1068" s="232" t="s">
        <v>1221</v>
      </c>
      <c r="G1068" s="230"/>
      <c r="H1068" s="233">
        <v>530.45000000000005</v>
      </c>
      <c r="I1068" s="234"/>
      <c r="J1068" s="230"/>
      <c r="K1068" s="230"/>
      <c r="L1068" s="235"/>
      <c r="M1068" s="236"/>
      <c r="N1068" s="237"/>
      <c r="O1068" s="237"/>
      <c r="P1068" s="237"/>
      <c r="Q1068" s="237"/>
      <c r="R1068" s="237"/>
      <c r="S1068" s="237"/>
      <c r="T1068" s="238"/>
      <c r="AT1068" s="239" t="s">
        <v>177</v>
      </c>
      <c r="AU1068" s="239" t="s">
        <v>80</v>
      </c>
      <c r="AV1068" s="13" t="s">
        <v>80</v>
      </c>
      <c r="AW1068" s="13" t="s">
        <v>35</v>
      </c>
      <c r="AX1068" s="13" t="s">
        <v>71</v>
      </c>
      <c r="AY1068" s="239" t="s">
        <v>168</v>
      </c>
    </row>
    <row r="1069" spans="2:65" s="13" customFormat="1" ht="13.5">
      <c r="B1069" s="229"/>
      <c r="C1069" s="230"/>
      <c r="D1069" s="219" t="s">
        <v>177</v>
      </c>
      <c r="E1069" s="231" t="s">
        <v>21</v>
      </c>
      <c r="F1069" s="232" t="s">
        <v>1185</v>
      </c>
      <c r="G1069" s="230"/>
      <c r="H1069" s="233">
        <v>224.25800000000001</v>
      </c>
      <c r="I1069" s="234"/>
      <c r="J1069" s="230"/>
      <c r="K1069" s="230"/>
      <c r="L1069" s="235"/>
      <c r="M1069" s="236"/>
      <c r="N1069" s="237"/>
      <c r="O1069" s="237"/>
      <c r="P1069" s="237"/>
      <c r="Q1069" s="237"/>
      <c r="R1069" s="237"/>
      <c r="S1069" s="237"/>
      <c r="T1069" s="238"/>
      <c r="AT1069" s="239" t="s">
        <v>177</v>
      </c>
      <c r="AU1069" s="239" t="s">
        <v>80</v>
      </c>
      <c r="AV1069" s="13" t="s">
        <v>80</v>
      </c>
      <c r="AW1069" s="13" t="s">
        <v>35</v>
      </c>
      <c r="AX1069" s="13" t="s">
        <v>71</v>
      </c>
      <c r="AY1069" s="239" t="s">
        <v>168</v>
      </c>
    </row>
    <row r="1070" spans="2:65" s="13" customFormat="1" ht="13.5">
      <c r="B1070" s="229"/>
      <c r="C1070" s="230"/>
      <c r="D1070" s="219" t="s">
        <v>177</v>
      </c>
      <c r="E1070" s="231" t="s">
        <v>21</v>
      </c>
      <c r="F1070" s="232" t="s">
        <v>1173</v>
      </c>
      <c r="G1070" s="230"/>
      <c r="H1070" s="233">
        <v>29.7</v>
      </c>
      <c r="I1070" s="234"/>
      <c r="J1070" s="230"/>
      <c r="K1070" s="230"/>
      <c r="L1070" s="235"/>
      <c r="M1070" s="236"/>
      <c r="N1070" s="237"/>
      <c r="O1070" s="237"/>
      <c r="P1070" s="237"/>
      <c r="Q1070" s="237"/>
      <c r="R1070" s="237"/>
      <c r="S1070" s="237"/>
      <c r="T1070" s="238"/>
      <c r="AT1070" s="239" t="s">
        <v>177</v>
      </c>
      <c r="AU1070" s="239" t="s">
        <v>80</v>
      </c>
      <c r="AV1070" s="13" t="s">
        <v>80</v>
      </c>
      <c r="AW1070" s="13" t="s">
        <v>35</v>
      </c>
      <c r="AX1070" s="13" t="s">
        <v>71</v>
      </c>
      <c r="AY1070" s="239" t="s">
        <v>168</v>
      </c>
    </row>
    <row r="1071" spans="2:65" s="12" customFormat="1" ht="13.5">
      <c r="B1071" s="217"/>
      <c r="C1071" s="218"/>
      <c r="D1071" s="219" t="s">
        <v>177</v>
      </c>
      <c r="E1071" s="220" t="s">
        <v>21</v>
      </c>
      <c r="F1071" s="221" t="s">
        <v>1187</v>
      </c>
      <c r="G1071" s="218"/>
      <c r="H1071" s="222" t="s">
        <v>21</v>
      </c>
      <c r="I1071" s="223"/>
      <c r="J1071" s="218"/>
      <c r="K1071" s="218"/>
      <c r="L1071" s="224"/>
      <c r="M1071" s="225"/>
      <c r="N1071" s="226"/>
      <c r="O1071" s="226"/>
      <c r="P1071" s="226"/>
      <c r="Q1071" s="226"/>
      <c r="R1071" s="226"/>
      <c r="S1071" s="226"/>
      <c r="T1071" s="227"/>
      <c r="AT1071" s="228" t="s">
        <v>177</v>
      </c>
      <c r="AU1071" s="228" t="s">
        <v>80</v>
      </c>
      <c r="AV1071" s="12" t="s">
        <v>78</v>
      </c>
      <c r="AW1071" s="12" t="s">
        <v>35</v>
      </c>
      <c r="AX1071" s="12" t="s">
        <v>71</v>
      </c>
      <c r="AY1071" s="228" t="s">
        <v>168</v>
      </c>
    </row>
    <row r="1072" spans="2:65" s="13" customFormat="1" ht="13.5">
      <c r="B1072" s="229"/>
      <c r="C1072" s="230"/>
      <c r="D1072" s="219" t="s">
        <v>177</v>
      </c>
      <c r="E1072" s="231" t="s">
        <v>21</v>
      </c>
      <c r="F1072" s="232" t="s">
        <v>1222</v>
      </c>
      <c r="G1072" s="230"/>
      <c r="H1072" s="233">
        <v>267.07</v>
      </c>
      <c r="I1072" s="234"/>
      <c r="J1072" s="230"/>
      <c r="K1072" s="230"/>
      <c r="L1072" s="235"/>
      <c r="M1072" s="236"/>
      <c r="N1072" s="237"/>
      <c r="O1072" s="237"/>
      <c r="P1072" s="237"/>
      <c r="Q1072" s="237"/>
      <c r="R1072" s="237"/>
      <c r="S1072" s="237"/>
      <c r="T1072" s="238"/>
      <c r="AT1072" s="239" t="s">
        <v>177</v>
      </c>
      <c r="AU1072" s="239" t="s">
        <v>80</v>
      </c>
      <c r="AV1072" s="13" t="s">
        <v>80</v>
      </c>
      <c r="AW1072" s="13" t="s">
        <v>35</v>
      </c>
      <c r="AX1072" s="13" t="s">
        <v>71</v>
      </c>
      <c r="AY1072" s="239" t="s">
        <v>168</v>
      </c>
    </row>
    <row r="1073" spans="2:65" s="12" customFormat="1" ht="13.5">
      <c r="B1073" s="217"/>
      <c r="C1073" s="218"/>
      <c r="D1073" s="219" t="s">
        <v>177</v>
      </c>
      <c r="E1073" s="220" t="s">
        <v>21</v>
      </c>
      <c r="F1073" s="221" t="s">
        <v>841</v>
      </c>
      <c r="G1073" s="218"/>
      <c r="H1073" s="222" t="s">
        <v>21</v>
      </c>
      <c r="I1073" s="223"/>
      <c r="J1073" s="218"/>
      <c r="K1073" s="218"/>
      <c r="L1073" s="224"/>
      <c r="M1073" s="225"/>
      <c r="N1073" s="226"/>
      <c r="O1073" s="226"/>
      <c r="P1073" s="226"/>
      <c r="Q1073" s="226"/>
      <c r="R1073" s="226"/>
      <c r="S1073" s="226"/>
      <c r="T1073" s="227"/>
      <c r="AT1073" s="228" t="s">
        <v>177</v>
      </c>
      <c r="AU1073" s="228" t="s">
        <v>80</v>
      </c>
      <c r="AV1073" s="12" t="s">
        <v>78</v>
      </c>
      <c r="AW1073" s="12" t="s">
        <v>35</v>
      </c>
      <c r="AX1073" s="12" t="s">
        <v>71</v>
      </c>
      <c r="AY1073" s="228" t="s">
        <v>168</v>
      </c>
    </row>
    <row r="1074" spans="2:65" s="13" customFormat="1" ht="13.5">
      <c r="B1074" s="229"/>
      <c r="C1074" s="230"/>
      <c r="D1074" s="219" t="s">
        <v>177</v>
      </c>
      <c r="E1074" s="231" t="s">
        <v>21</v>
      </c>
      <c r="F1074" s="232" t="s">
        <v>1223</v>
      </c>
      <c r="G1074" s="230"/>
      <c r="H1074" s="233">
        <v>92.831999999999994</v>
      </c>
      <c r="I1074" s="234"/>
      <c r="J1074" s="230"/>
      <c r="K1074" s="230"/>
      <c r="L1074" s="235"/>
      <c r="M1074" s="236"/>
      <c r="N1074" s="237"/>
      <c r="O1074" s="237"/>
      <c r="P1074" s="237"/>
      <c r="Q1074" s="237"/>
      <c r="R1074" s="237"/>
      <c r="S1074" s="237"/>
      <c r="T1074" s="238"/>
      <c r="AT1074" s="239" t="s">
        <v>177</v>
      </c>
      <c r="AU1074" s="239" t="s">
        <v>80</v>
      </c>
      <c r="AV1074" s="13" t="s">
        <v>80</v>
      </c>
      <c r="AW1074" s="13" t="s">
        <v>35</v>
      </c>
      <c r="AX1074" s="13" t="s">
        <v>71</v>
      </c>
      <c r="AY1074" s="239" t="s">
        <v>168</v>
      </c>
    </row>
    <row r="1075" spans="2:65" s="12" customFormat="1" ht="13.5">
      <c r="B1075" s="217"/>
      <c r="C1075" s="218"/>
      <c r="D1075" s="219" t="s">
        <v>177</v>
      </c>
      <c r="E1075" s="220" t="s">
        <v>21</v>
      </c>
      <c r="F1075" s="221" t="s">
        <v>1224</v>
      </c>
      <c r="G1075" s="218"/>
      <c r="H1075" s="222" t="s">
        <v>21</v>
      </c>
      <c r="I1075" s="223"/>
      <c r="J1075" s="218"/>
      <c r="K1075" s="218"/>
      <c r="L1075" s="224"/>
      <c r="M1075" s="225"/>
      <c r="N1075" s="226"/>
      <c r="O1075" s="226"/>
      <c r="P1075" s="226"/>
      <c r="Q1075" s="226"/>
      <c r="R1075" s="226"/>
      <c r="S1075" s="226"/>
      <c r="T1075" s="227"/>
      <c r="AT1075" s="228" t="s">
        <v>177</v>
      </c>
      <c r="AU1075" s="228" t="s">
        <v>80</v>
      </c>
      <c r="AV1075" s="12" t="s">
        <v>78</v>
      </c>
      <c r="AW1075" s="12" t="s">
        <v>35</v>
      </c>
      <c r="AX1075" s="12" t="s">
        <v>71</v>
      </c>
      <c r="AY1075" s="228" t="s">
        <v>168</v>
      </c>
    </row>
    <row r="1076" spans="2:65" s="13" customFormat="1" ht="13.5">
      <c r="B1076" s="229"/>
      <c r="C1076" s="230"/>
      <c r="D1076" s="219" t="s">
        <v>177</v>
      </c>
      <c r="E1076" s="231" t="s">
        <v>21</v>
      </c>
      <c r="F1076" s="232" t="s">
        <v>1225</v>
      </c>
      <c r="G1076" s="230"/>
      <c r="H1076" s="233">
        <v>11.34</v>
      </c>
      <c r="I1076" s="234"/>
      <c r="J1076" s="230"/>
      <c r="K1076" s="230"/>
      <c r="L1076" s="235"/>
      <c r="M1076" s="236"/>
      <c r="N1076" s="237"/>
      <c r="O1076" s="237"/>
      <c r="P1076" s="237"/>
      <c r="Q1076" s="237"/>
      <c r="R1076" s="237"/>
      <c r="S1076" s="237"/>
      <c r="T1076" s="238"/>
      <c r="AT1076" s="239" t="s">
        <v>177</v>
      </c>
      <c r="AU1076" s="239" t="s">
        <v>80</v>
      </c>
      <c r="AV1076" s="13" t="s">
        <v>80</v>
      </c>
      <c r="AW1076" s="13" t="s">
        <v>35</v>
      </c>
      <c r="AX1076" s="13" t="s">
        <v>71</v>
      </c>
      <c r="AY1076" s="239" t="s">
        <v>168</v>
      </c>
    </row>
    <row r="1077" spans="2:65" s="14" customFormat="1" ht="13.5">
      <c r="B1077" s="240"/>
      <c r="C1077" s="241"/>
      <c r="D1077" s="242" t="s">
        <v>177</v>
      </c>
      <c r="E1077" s="243" t="s">
        <v>21</v>
      </c>
      <c r="F1077" s="244" t="s">
        <v>184</v>
      </c>
      <c r="G1077" s="241"/>
      <c r="H1077" s="245">
        <v>1320.65</v>
      </c>
      <c r="I1077" s="246"/>
      <c r="J1077" s="241"/>
      <c r="K1077" s="241"/>
      <c r="L1077" s="247"/>
      <c r="M1077" s="248"/>
      <c r="N1077" s="249"/>
      <c r="O1077" s="249"/>
      <c r="P1077" s="249"/>
      <c r="Q1077" s="249"/>
      <c r="R1077" s="249"/>
      <c r="S1077" s="249"/>
      <c r="T1077" s="250"/>
      <c r="AT1077" s="251" t="s">
        <v>177</v>
      </c>
      <c r="AU1077" s="251" t="s">
        <v>80</v>
      </c>
      <c r="AV1077" s="14" t="s">
        <v>175</v>
      </c>
      <c r="AW1077" s="14" t="s">
        <v>35</v>
      </c>
      <c r="AX1077" s="14" t="s">
        <v>78</v>
      </c>
      <c r="AY1077" s="251" t="s">
        <v>168</v>
      </c>
    </row>
    <row r="1078" spans="2:65" s="1" customFormat="1" ht="22.5" customHeight="1">
      <c r="B1078" s="42"/>
      <c r="C1078" s="205" t="s">
        <v>1226</v>
      </c>
      <c r="D1078" s="205" t="s">
        <v>170</v>
      </c>
      <c r="E1078" s="206" t="s">
        <v>1227</v>
      </c>
      <c r="F1078" s="207" t="s">
        <v>1228</v>
      </c>
      <c r="G1078" s="208" t="s">
        <v>1153</v>
      </c>
      <c r="H1078" s="279"/>
      <c r="I1078" s="210"/>
      <c r="J1078" s="211">
        <f>ROUND(I1078*H1078,2)</f>
        <v>0</v>
      </c>
      <c r="K1078" s="207" t="s">
        <v>174</v>
      </c>
      <c r="L1078" s="62"/>
      <c r="M1078" s="212" t="s">
        <v>21</v>
      </c>
      <c r="N1078" s="213" t="s">
        <v>42</v>
      </c>
      <c r="O1078" s="43"/>
      <c r="P1078" s="214">
        <f>O1078*H1078</f>
        <v>0</v>
      </c>
      <c r="Q1078" s="214">
        <v>0</v>
      </c>
      <c r="R1078" s="214">
        <f>Q1078*H1078</f>
        <v>0</v>
      </c>
      <c r="S1078" s="214">
        <v>0</v>
      </c>
      <c r="T1078" s="215">
        <f>S1078*H1078</f>
        <v>0</v>
      </c>
      <c r="AR1078" s="25" t="s">
        <v>286</v>
      </c>
      <c r="AT1078" s="25" t="s">
        <v>170</v>
      </c>
      <c r="AU1078" s="25" t="s">
        <v>80</v>
      </c>
      <c r="AY1078" s="25" t="s">
        <v>168</v>
      </c>
      <c r="BE1078" s="216">
        <f>IF(N1078="základní",J1078,0)</f>
        <v>0</v>
      </c>
      <c r="BF1078" s="216">
        <f>IF(N1078="snížená",J1078,0)</f>
        <v>0</v>
      </c>
      <c r="BG1078" s="216">
        <f>IF(N1078="zákl. přenesená",J1078,0)</f>
        <v>0</v>
      </c>
      <c r="BH1078" s="216">
        <f>IF(N1078="sníž. přenesená",J1078,0)</f>
        <v>0</v>
      </c>
      <c r="BI1078" s="216">
        <f>IF(N1078="nulová",J1078,0)</f>
        <v>0</v>
      </c>
      <c r="BJ1078" s="25" t="s">
        <v>78</v>
      </c>
      <c r="BK1078" s="216">
        <f>ROUND(I1078*H1078,2)</f>
        <v>0</v>
      </c>
      <c r="BL1078" s="25" t="s">
        <v>286</v>
      </c>
      <c r="BM1078" s="25" t="s">
        <v>1229</v>
      </c>
    </row>
    <row r="1079" spans="2:65" s="11" customFormat="1" ht="29.85" customHeight="1">
      <c r="B1079" s="188"/>
      <c r="C1079" s="189"/>
      <c r="D1079" s="202" t="s">
        <v>70</v>
      </c>
      <c r="E1079" s="203" t="s">
        <v>1230</v>
      </c>
      <c r="F1079" s="203" t="s">
        <v>1231</v>
      </c>
      <c r="G1079" s="189"/>
      <c r="H1079" s="189"/>
      <c r="I1079" s="192"/>
      <c r="J1079" s="204">
        <f>BK1079</f>
        <v>0</v>
      </c>
      <c r="K1079" s="189"/>
      <c r="L1079" s="194"/>
      <c r="M1079" s="195"/>
      <c r="N1079" s="196"/>
      <c r="O1079" s="196"/>
      <c r="P1079" s="197">
        <f>SUM(P1080:P1159)</f>
        <v>0</v>
      </c>
      <c r="Q1079" s="196"/>
      <c r="R1079" s="197">
        <f>SUM(R1080:R1159)</f>
        <v>6.9213029200000005</v>
      </c>
      <c r="S1079" s="196"/>
      <c r="T1079" s="198">
        <f>SUM(T1080:T1159)</f>
        <v>3.5930754</v>
      </c>
      <c r="AR1079" s="199" t="s">
        <v>80</v>
      </c>
      <c r="AT1079" s="200" t="s">
        <v>70</v>
      </c>
      <c r="AU1079" s="200" t="s">
        <v>78</v>
      </c>
      <c r="AY1079" s="199" t="s">
        <v>168</v>
      </c>
      <c r="BK1079" s="201">
        <f>SUM(BK1080:BK1159)</f>
        <v>0</v>
      </c>
    </row>
    <row r="1080" spans="2:65" s="1" customFormat="1" ht="22.5" customHeight="1">
      <c r="B1080" s="42"/>
      <c r="C1080" s="205" t="s">
        <v>1232</v>
      </c>
      <c r="D1080" s="205" t="s">
        <v>170</v>
      </c>
      <c r="E1080" s="206" t="s">
        <v>1233</v>
      </c>
      <c r="F1080" s="207" t="s">
        <v>1234</v>
      </c>
      <c r="G1080" s="208" t="s">
        <v>173</v>
      </c>
      <c r="H1080" s="209">
        <v>984.30799999999999</v>
      </c>
      <c r="I1080" s="210"/>
      <c r="J1080" s="211">
        <f>ROUND(I1080*H1080,2)</f>
        <v>0</v>
      </c>
      <c r="K1080" s="207" t="s">
        <v>174</v>
      </c>
      <c r="L1080" s="62"/>
      <c r="M1080" s="212" t="s">
        <v>21</v>
      </c>
      <c r="N1080" s="213" t="s">
        <v>42</v>
      </c>
      <c r="O1080" s="43"/>
      <c r="P1080" s="214">
        <f>O1080*H1080</f>
        <v>0</v>
      </c>
      <c r="Q1080" s="214">
        <v>0</v>
      </c>
      <c r="R1080" s="214">
        <f>Q1080*H1080</f>
        <v>0</v>
      </c>
      <c r="S1080" s="214">
        <v>1.8E-3</v>
      </c>
      <c r="T1080" s="215">
        <f>S1080*H1080</f>
        <v>1.7717543999999998</v>
      </c>
      <c r="AR1080" s="25" t="s">
        <v>286</v>
      </c>
      <c r="AT1080" s="25" t="s">
        <v>170</v>
      </c>
      <c r="AU1080" s="25" t="s">
        <v>80</v>
      </c>
      <c r="AY1080" s="25" t="s">
        <v>168</v>
      </c>
      <c r="BE1080" s="216">
        <f>IF(N1080="základní",J1080,0)</f>
        <v>0</v>
      </c>
      <c r="BF1080" s="216">
        <f>IF(N1080="snížená",J1080,0)</f>
        <v>0</v>
      </c>
      <c r="BG1080" s="216">
        <f>IF(N1080="zákl. přenesená",J1080,0)</f>
        <v>0</v>
      </c>
      <c r="BH1080" s="216">
        <f>IF(N1080="sníž. přenesená",J1080,0)</f>
        <v>0</v>
      </c>
      <c r="BI1080" s="216">
        <f>IF(N1080="nulová",J1080,0)</f>
        <v>0</v>
      </c>
      <c r="BJ1080" s="25" t="s">
        <v>78</v>
      </c>
      <c r="BK1080" s="216">
        <f>ROUND(I1080*H1080,2)</f>
        <v>0</v>
      </c>
      <c r="BL1080" s="25" t="s">
        <v>286</v>
      </c>
      <c r="BM1080" s="25" t="s">
        <v>1235</v>
      </c>
    </row>
    <row r="1081" spans="2:65" s="12" customFormat="1" ht="13.5">
      <c r="B1081" s="217"/>
      <c r="C1081" s="218"/>
      <c r="D1081" s="219" t="s">
        <v>177</v>
      </c>
      <c r="E1081" s="220" t="s">
        <v>21</v>
      </c>
      <c r="F1081" s="221" t="s">
        <v>836</v>
      </c>
      <c r="G1081" s="218"/>
      <c r="H1081" s="222" t="s">
        <v>21</v>
      </c>
      <c r="I1081" s="223"/>
      <c r="J1081" s="218"/>
      <c r="K1081" s="218"/>
      <c r="L1081" s="224"/>
      <c r="M1081" s="225"/>
      <c r="N1081" s="226"/>
      <c r="O1081" s="226"/>
      <c r="P1081" s="226"/>
      <c r="Q1081" s="226"/>
      <c r="R1081" s="226"/>
      <c r="S1081" s="226"/>
      <c r="T1081" s="227"/>
      <c r="AT1081" s="228" t="s">
        <v>177</v>
      </c>
      <c r="AU1081" s="228" t="s">
        <v>80</v>
      </c>
      <c r="AV1081" s="12" t="s">
        <v>78</v>
      </c>
      <c r="AW1081" s="12" t="s">
        <v>35</v>
      </c>
      <c r="AX1081" s="12" t="s">
        <v>71</v>
      </c>
      <c r="AY1081" s="228" t="s">
        <v>168</v>
      </c>
    </row>
    <row r="1082" spans="2:65" s="13" customFormat="1" ht="13.5">
      <c r="B1082" s="229"/>
      <c r="C1082" s="230"/>
      <c r="D1082" s="219" t="s">
        <v>177</v>
      </c>
      <c r="E1082" s="231" t="s">
        <v>21</v>
      </c>
      <c r="F1082" s="232" t="s">
        <v>837</v>
      </c>
      <c r="G1082" s="230"/>
      <c r="H1082" s="233">
        <v>481.14</v>
      </c>
      <c r="I1082" s="234"/>
      <c r="J1082" s="230"/>
      <c r="K1082" s="230"/>
      <c r="L1082" s="235"/>
      <c r="M1082" s="236"/>
      <c r="N1082" s="237"/>
      <c r="O1082" s="237"/>
      <c r="P1082" s="237"/>
      <c r="Q1082" s="237"/>
      <c r="R1082" s="237"/>
      <c r="S1082" s="237"/>
      <c r="T1082" s="238"/>
      <c r="AT1082" s="239" t="s">
        <v>177</v>
      </c>
      <c r="AU1082" s="239" t="s">
        <v>80</v>
      </c>
      <c r="AV1082" s="13" t="s">
        <v>80</v>
      </c>
      <c r="AW1082" s="13" t="s">
        <v>35</v>
      </c>
      <c r="AX1082" s="13" t="s">
        <v>71</v>
      </c>
      <c r="AY1082" s="239" t="s">
        <v>168</v>
      </c>
    </row>
    <row r="1083" spans="2:65" s="13" customFormat="1" ht="13.5">
      <c r="B1083" s="229"/>
      <c r="C1083" s="230"/>
      <c r="D1083" s="219" t="s">
        <v>177</v>
      </c>
      <c r="E1083" s="231" t="s">
        <v>21</v>
      </c>
      <c r="F1083" s="232" t="s">
        <v>838</v>
      </c>
      <c r="G1083" s="230"/>
      <c r="H1083" s="233">
        <v>210.10499999999999</v>
      </c>
      <c r="I1083" s="234"/>
      <c r="J1083" s="230"/>
      <c r="K1083" s="230"/>
      <c r="L1083" s="235"/>
      <c r="M1083" s="236"/>
      <c r="N1083" s="237"/>
      <c r="O1083" s="237"/>
      <c r="P1083" s="237"/>
      <c r="Q1083" s="237"/>
      <c r="R1083" s="237"/>
      <c r="S1083" s="237"/>
      <c r="T1083" s="238"/>
      <c r="AT1083" s="239" t="s">
        <v>177</v>
      </c>
      <c r="AU1083" s="239" t="s">
        <v>80</v>
      </c>
      <c r="AV1083" s="13" t="s">
        <v>80</v>
      </c>
      <c r="AW1083" s="13" t="s">
        <v>35</v>
      </c>
      <c r="AX1083" s="13" t="s">
        <v>71</v>
      </c>
      <c r="AY1083" s="239" t="s">
        <v>168</v>
      </c>
    </row>
    <row r="1084" spans="2:65" s="12" customFormat="1" ht="13.5">
      <c r="B1084" s="217"/>
      <c r="C1084" s="218"/>
      <c r="D1084" s="219" t="s">
        <v>177</v>
      </c>
      <c r="E1084" s="220" t="s">
        <v>21</v>
      </c>
      <c r="F1084" s="221" t="s">
        <v>839</v>
      </c>
      <c r="G1084" s="218"/>
      <c r="H1084" s="222" t="s">
        <v>21</v>
      </c>
      <c r="I1084" s="223"/>
      <c r="J1084" s="218"/>
      <c r="K1084" s="218"/>
      <c r="L1084" s="224"/>
      <c r="M1084" s="225"/>
      <c r="N1084" s="226"/>
      <c r="O1084" s="226"/>
      <c r="P1084" s="226"/>
      <c r="Q1084" s="226"/>
      <c r="R1084" s="226"/>
      <c r="S1084" s="226"/>
      <c r="T1084" s="227"/>
      <c r="AT1084" s="228" t="s">
        <v>177</v>
      </c>
      <c r="AU1084" s="228" t="s">
        <v>80</v>
      </c>
      <c r="AV1084" s="12" t="s">
        <v>78</v>
      </c>
      <c r="AW1084" s="12" t="s">
        <v>35</v>
      </c>
      <c r="AX1084" s="12" t="s">
        <v>71</v>
      </c>
      <c r="AY1084" s="228" t="s">
        <v>168</v>
      </c>
    </row>
    <row r="1085" spans="2:65" s="13" customFormat="1" ht="13.5">
      <c r="B1085" s="229"/>
      <c r="C1085" s="230"/>
      <c r="D1085" s="219" t="s">
        <v>177</v>
      </c>
      <c r="E1085" s="231" t="s">
        <v>21</v>
      </c>
      <c r="F1085" s="232" t="s">
        <v>840</v>
      </c>
      <c r="G1085" s="230"/>
      <c r="H1085" s="233">
        <v>222.58</v>
      </c>
      <c r="I1085" s="234"/>
      <c r="J1085" s="230"/>
      <c r="K1085" s="230"/>
      <c r="L1085" s="235"/>
      <c r="M1085" s="236"/>
      <c r="N1085" s="237"/>
      <c r="O1085" s="237"/>
      <c r="P1085" s="237"/>
      <c r="Q1085" s="237"/>
      <c r="R1085" s="237"/>
      <c r="S1085" s="237"/>
      <c r="T1085" s="238"/>
      <c r="AT1085" s="239" t="s">
        <v>177</v>
      </c>
      <c r="AU1085" s="239" t="s">
        <v>80</v>
      </c>
      <c r="AV1085" s="13" t="s">
        <v>80</v>
      </c>
      <c r="AW1085" s="13" t="s">
        <v>35</v>
      </c>
      <c r="AX1085" s="13" t="s">
        <v>71</v>
      </c>
      <c r="AY1085" s="239" t="s">
        <v>168</v>
      </c>
    </row>
    <row r="1086" spans="2:65" s="12" customFormat="1" ht="13.5">
      <c r="B1086" s="217"/>
      <c r="C1086" s="218"/>
      <c r="D1086" s="219" t="s">
        <v>177</v>
      </c>
      <c r="E1086" s="220" t="s">
        <v>21</v>
      </c>
      <c r="F1086" s="221" t="s">
        <v>942</v>
      </c>
      <c r="G1086" s="218"/>
      <c r="H1086" s="222" t="s">
        <v>21</v>
      </c>
      <c r="I1086" s="223"/>
      <c r="J1086" s="218"/>
      <c r="K1086" s="218"/>
      <c r="L1086" s="224"/>
      <c r="M1086" s="225"/>
      <c r="N1086" s="226"/>
      <c r="O1086" s="226"/>
      <c r="P1086" s="226"/>
      <c r="Q1086" s="226"/>
      <c r="R1086" s="226"/>
      <c r="S1086" s="226"/>
      <c r="T1086" s="227"/>
      <c r="AT1086" s="228" t="s">
        <v>177</v>
      </c>
      <c r="AU1086" s="228" t="s">
        <v>80</v>
      </c>
      <c r="AV1086" s="12" t="s">
        <v>78</v>
      </c>
      <c r="AW1086" s="12" t="s">
        <v>35</v>
      </c>
      <c r="AX1086" s="12" t="s">
        <v>71</v>
      </c>
      <c r="AY1086" s="228" t="s">
        <v>168</v>
      </c>
    </row>
    <row r="1087" spans="2:65" s="13" customFormat="1" ht="13.5">
      <c r="B1087" s="229"/>
      <c r="C1087" s="230"/>
      <c r="D1087" s="219" t="s">
        <v>177</v>
      </c>
      <c r="E1087" s="231" t="s">
        <v>21</v>
      </c>
      <c r="F1087" s="232" t="s">
        <v>842</v>
      </c>
      <c r="G1087" s="230"/>
      <c r="H1087" s="233">
        <v>70.483000000000004</v>
      </c>
      <c r="I1087" s="234"/>
      <c r="J1087" s="230"/>
      <c r="K1087" s="230"/>
      <c r="L1087" s="235"/>
      <c r="M1087" s="236"/>
      <c r="N1087" s="237"/>
      <c r="O1087" s="237"/>
      <c r="P1087" s="237"/>
      <c r="Q1087" s="237"/>
      <c r="R1087" s="237"/>
      <c r="S1087" s="237"/>
      <c r="T1087" s="238"/>
      <c r="AT1087" s="239" t="s">
        <v>177</v>
      </c>
      <c r="AU1087" s="239" t="s">
        <v>80</v>
      </c>
      <c r="AV1087" s="13" t="s">
        <v>80</v>
      </c>
      <c r="AW1087" s="13" t="s">
        <v>35</v>
      </c>
      <c r="AX1087" s="13" t="s">
        <v>71</v>
      </c>
      <c r="AY1087" s="239" t="s">
        <v>168</v>
      </c>
    </row>
    <row r="1088" spans="2:65" s="14" customFormat="1" ht="13.5">
      <c r="B1088" s="240"/>
      <c r="C1088" s="241"/>
      <c r="D1088" s="242" t="s">
        <v>177</v>
      </c>
      <c r="E1088" s="243" t="s">
        <v>21</v>
      </c>
      <c r="F1088" s="244" t="s">
        <v>184</v>
      </c>
      <c r="G1088" s="241"/>
      <c r="H1088" s="245">
        <v>984.30799999999999</v>
      </c>
      <c r="I1088" s="246"/>
      <c r="J1088" s="241"/>
      <c r="K1088" s="241"/>
      <c r="L1088" s="247"/>
      <c r="M1088" s="248"/>
      <c r="N1088" s="249"/>
      <c r="O1088" s="249"/>
      <c r="P1088" s="249"/>
      <c r="Q1088" s="249"/>
      <c r="R1088" s="249"/>
      <c r="S1088" s="249"/>
      <c r="T1088" s="250"/>
      <c r="AT1088" s="251" t="s">
        <v>177</v>
      </c>
      <c r="AU1088" s="251" t="s">
        <v>80</v>
      </c>
      <c r="AV1088" s="14" t="s">
        <v>175</v>
      </c>
      <c r="AW1088" s="14" t="s">
        <v>35</v>
      </c>
      <c r="AX1088" s="14" t="s">
        <v>78</v>
      </c>
      <c r="AY1088" s="251" t="s">
        <v>168</v>
      </c>
    </row>
    <row r="1089" spans="2:65" s="1" customFormat="1" ht="22.5" customHeight="1">
      <c r="B1089" s="42"/>
      <c r="C1089" s="205" t="s">
        <v>1236</v>
      </c>
      <c r="D1089" s="205" t="s">
        <v>170</v>
      </c>
      <c r="E1089" s="206" t="s">
        <v>1237</v>
      </c>
      <c r="F1089" s="207" t="s">
        <v>1238</v>
      </c>
      <c r="G1089" s="208" t="s">
        <v>173</v>
      </c>
      <c r="H1089" s="209">
        <v>1011.845</v>
      </c>
      <c r="I1089" s="210"/>
      <c r="J1089" s="211">
        <f>ROUND(I1089*H1089,2)</f>
        <v>0</v>
      </c>
      <c r="K1089" s="207" t="s">
        <v>174</v>
      </c>
      <c r="L1089" s="62"/>
      <c r="M1089" s="212" t="s">
        <v>21</v>
      </c>
      <c r="N1089" s="213" t="s">
        <v>42</v>
      </c>
      <c r="O1089" s="43"/>
      <c r="P1089" s="214">
        <f>O1089*H1089</f>
        <v>0</v>
      </c>
      <c r="Q1089" s="214">
        <v>0</v>
      </c>
      <c r="R1089" s="214">
        <f>Q1089*H1089</f>
        <v>0</v>
      </c>
      <c r="S1089" s="214">
        <v>1.8E-3</v>
      </c>
      <c r="T1089" s="215">
        <f>S1089*H1089</f>
        <v>1.821321</v>
      </c>
      <c r="AR1089" s="25" t="s">
        <v>286</v>
      </c>
      <c r="AT1089" s="25" t="s">
        <v>170</v>
      </c>
      <c r="AU1089" s="25" t="s">
        <v>80</v>
      </c>
      <c r="AY1089" s="25" t="s">
        <v>168</v>
      </c>
      <c r="BE1089" s="216">
        <f>IF(N1089="základní",J1089,0)</f>
        <v>0</v>
      </c>
      <c r="BF1089" s="216">
        <f>IF(N1089="snížená",J1089,0)</f>
        <v>0</v>
      </c>
      <c r="BG1089" s="216">
        <f>IF(N1089="zákl. přenesená",J1089,0)</f>
        <v>0</v>
      </c>
      <c r="BH1089" s="216">
        <f>IF(N1089="sníž. přenesená",J1089,0)</f>
        <v>0</v>
      </c>
      <c r="BI1089" s="216">
        <f>IF(N1089="nulová",J1089,0)</f>
        <v>0</v>
      </c>
      <c r="BJ1089" s="25" t="s">
        <v>78</v>
      </c>
      <c r="BK1089" s="216">
        <f>ROUND(I1089*H1089,2)</f>
        <v>0</v>
      </c>
      <c r="BL1089" s="25" t="s">
        <v>286</v>
      </c>
      <c r="BM1089" s="25" t="s">
        <v>1239</v>
      </c>
    </row>
    <row r="1090" spans="2:65" s="12" customFormat="1" ht="13.5">
      <c r="B1090" s="217"/>
      <c r="C1090" s="218"/>
      <c r="D1090" s="219" t="s">
        <v>177</v>
      </c>
      <c r="E1090" s="220" t="s">
        <v>21</v>
      </c>
      <c r="F1090" s="221" t="s">
        <v>1240</v>
      </c>
      <c r="G1090" s="218"/>
      <c r="H1090" s="222" t="s">
        <v>21</v>
      </c>
      <c r="I1090" s="223"/>
      <c r="J1090" s="218"/>
      <c r="K1090" s="218"/>
      <c r="L1090" s="224"/>
      <c r="M1090" s="225"/>
      <c r="N1090" s="226"/>
      <c r="O1090" s="226"/>
      <c r="P1090" s="226"/>
      <c r="Q1090" s="226"/>
      <c r="R1090" s="226"/>
      <c r="S1090" s="226"/>
      <c r="T1090" s="227"/>
      <c r="AT1090" s="228" t="s">
        <v>177</v>
      </c>
      <c r="AU1090" s="228" t="s">
        <v>80</v>
      </c>
      <c r="AV1090" s="12" t="s">
        <v>78</v>
      </c>
      <c r="AW1090" s="12" t="s">
        <v>35</v>
      </c>
      <c r="AX1090" s="12" t="s">
        <v>71</v>
      </c>
      <c r="AY1090" s="228" t="s">
        <v>168</v>
      </c>
    </row>
    <row r="1091" spans="2:65" s="13" customFormat="1" ht="13.5">
      <c r="B1091" s="229"/>
      <c r="C1091" s="230"/>
      <c r="D1091" s="219" t="s">
        <v>177</v>
      </c>
      <c r="E1091" s="231" t="s">
        <v>21</v>
      </c>
      <c r="F1091" s="232" t="s">
        <v>1241</v>
      </c>
      <c r="G1091" s="230"/>
      <c r="H1091" s="233">
        <v>98.02</v>
      </c>
      <c r="I1091" s="234"/>
      <c r="J1091" s="230"/>
      <c r="K1091" s="230"/>
      <c r="L1091" s="235"/>
      <c r="M1091" s="236"/>
      <c r="N1091" s="237"/>
      <c r="O1091" s="237"/>
      <c r="P1091" s="237"/>
      <c r="Q1091" s="237"/>
      <c r="R1091" s="237"/>
      <c r="S1091" s="237"/>
      <c r="T1091" s="238"/>
      <c r="AT1091" s="239" t="s">
        <v>177</v>
      </c>
      <c r="AU1091" s="239" t="s">
        <v>80</v>
      </c>
      <c r="AV1091" s="13" t="s">
        <v>80</v>
      </c>
      <c r="AW1091" s="13" t="s">
        <v>35</v>
      </c>
      <c r="AX1091" s="13" t="s">
        <v>71</v>
      </c>
      <c r="AY1091" s="239" t="s">
        <v>168</v>
      </c>
    </row>
    <row r="1092" spans="2:65" s="12" customFormat="1" ht="13.5">
      <c r="B1092" s="217"/>
      <c r="C1092" s="218"/>
      <c r="D1092" s="219" t="s">
        <v>177</v>
      </c>
      <c r="E1092" s="220" t="s">
        <v>21</v>
      </c>
      <c r="F1092" s="221" t="s">
        <v>1242</v>
      </c>
      <c r="G1092" s="218"/>
      <c r="H1092" s="222" t="s">
        <v>21</v>
      </c>
      <c r="I1092" s="223"/>
      <c r="J1092" s="218"/>
      <c r="K1092" s="218"/>
      <c r="L1092" s="224"/>
      <c r="M1092" s="225"/>
      <c r="N1092" s="226"/>
      <c r="O1092" s="226"/>
      <c r="P1092" s="226"/>
      <c r="Q1092" s="226"/>
      <c r="R1092" s="226"/>
      <c r="S1092" s="226"/>
      <c r="T1092" s="227"/>
      <c r="AT1092" s="228" t="s">
        <v>177</v>
      </c>
      <c r="AU1092" s="228" t="s">
        <v>80</v>
      </c>
      <c r="AV1092" s="12" t="s">
        <v>78</v>
      </c>
      <c r="AW1092" s="12" t="s">
        <v>35</v>
      </c>
      <c r="AX1092" s="12" t="s">
        <v>71</v>
      </c>
      <c r="AY1092" s="228" t="s">
        <v>168</v>
      </c>
    </row>
    <row r="1093" spans="2:65" s="13" customFormat="1" ht="13.5">
      <c r="B1093" s="229"/>
      <c r="C1093" s="230"/>
      <c r="D1093" s="219" t="s">
        <v>177</v>
      </c>
      <c r="E1093" s="231" t="s">
        <v>21</v>
      </c>
      <c r="F1093" s="232" t="s">
        <v>837</v>
      </c>
      <c r="G1093" s="230"/>
      <c r="H1093" s="233">
        <v>481.14</v>
      </c>
      <c r="I1093" s="234"/>
      <c r="J1093" s="230"/>
      <c r="K1093" s="230"/>
      <c r="L1093" s="235"/>
      <c r="M1093" s="236"/>
      <c r="N1093" s="237"/>
      <c r="O1093" s="237"/>
      <c r="P1093" s="237"/>
      <c r="Q1093" s="237"/>
      <c r="R1093" s="237"/>
      <c r="S1093" s="237"/>
      <c r="T1093" s="238"/>
      <c r="AT1093" s="239" t="s">
        <v>177</v>
      </c>
      <c r="AU1093" s="239" t="s">
        <v>80</v>
      </c>
      <c r="AV1093" s="13" t="s">
        <v>80</v>
      </c>
      <c r="AW1093" s="13" t="s">
        <v>35</v>
      </c>
      <c r="AX1093" s="13" t="s">
        <v>71</v>
      </c>
      <c r="AY1093" s="239" t="s">
        <v>168</v>
      </c>
    </row>
    <row r="1094" spans="2:65" s="13" customFormat="1" ht="13.5">
      <c r="B1094" s="229"/>
      <c r="C1094" s="230"/>
      <c r="D1094" s="219" t="s">
        <v>177</v>
      </c>
      <c r="E1094" s="231" t="s">
        <v>21</v>
      </c>
      <c r="F1094" s="232" t="s">
        <v>838</v>
      </c>
      <c r="G1094" s="230"/>
      <c r="H1094" s="233">
        <v>210.10499999999999</v>
      </c>
      <c r="I1094" s="234"/>
      <c r="J1094" s="230"/>
      <c r="K1094" s="230"/>
      <c r="L1094" s="235"/>
      <c r="M1094" s="236"/>
      <c r="N1094" s="237"/>
      <c r="O1094" s="237"/>
      <c r="P1094" s="237"/>
      <c r="Q1094" s="237"/>
      <c r="R1094" s="237"/>
      <c r="S1094" s="237"/>
      <c r="T1094" s="238"/>
      <c r="AT1094" s="239" t="s">
        <v>177</v>
      </c>
      <c r="AU1094" s="239" t="s">
        <v>80</v>
      </c>
      <c r="AV1094" s="13" t="s">
        <v>80</v>
      </c>
      <c r="AW1094" s="13" t="s">
        <v>35</v>
      </c>
      <c r="AX1094" s="13" t="s">
        <v>71</v>
      </c>
      <c r="AY1094" s="239" t="s">
        <v>168</v>
      </c>
    </row>
    <row r="1095" spans="2:65" s="12" customFormat="1" ht="13.5">
      <c r="B1095" s="217"/>
      <c r="C1095" s="218"/>
      <c r="D1095" s="219" t="s">
        <v>177</v>
      </c>
      <c r="E1095" s="220" t="s">
        <v>21</v>
      </c>
      <c r="F1095" s="221" t="s">
        <v>1243</v>
      </c>
      <c r="G1095" s="218"/>
      <c r="H1095" s="222" t="s">
        <v>21</v>
      </c>
      <c r="I1095" s="223"/>
      <c r="J1095" s="218"/>
      <c r="K1095" s="218"/>
      <c r="L1095" s="224"/>
      <c r="M1095" s="225"/>
      <c r="N1095" s="226"/>
      <c r="O1095" s="226"/>
      <c r="P1095" s="226"/>
      <c r="Q1095" s="226"/>
      <c r="R1095" s="226"/>
      <c r="S1095" s="226"/>
      <c r="T1095" s="227"/>
      <c r="AT1095" s="228" t="s">
        <v>177</v>
      </c>
      <c r="AU1095" s="228" t="s">
        <v>80</v>
      </c>
      <c r="AV1095" s="12" t="s">
        <v>78</v>
      </c>
      <c r="AW1095" s="12" t="s">
        <v>35</v>
      </c>
      <c r="AX1095" s="12" t="s">
        <v>71</v>
      </c>
      <c r="AY1095" s="228" t="s">
        <v>168</v>
      </c>
    </row>
    <row r="1096" spans="2:65" s="13" customFormat="1" ht="13.5">
      <c r="B1096" s="229"/>
      <c r="C1096" s="230"/>
      <c r="D1096" s="219" t="s">
        <v>177</v>
      </c>
      <c r="E1096" s="231" t="s">
        <v>21</v>
      </c>
      <c r="F1096" s="232" t="s">
        <v>840</v>
      </c>
      <c r="G1096" s="230"/>
      <c r="H1096" s="233">
        <v>222.58</v>
      </c>
      <c r="I1096" s="234"/>
      <c r="J1096" s="230"/>
      <c r="K1096" s="230"/>
      <c r="L1096" s="235"/>
      <c r="M1096" s="236"/>
      <c r="N1096" s="237"/>
      <c r="O1096" s="237"/>
      <c r="P1096" s="237"/>
      <c r="Q1096" s="237"/>
      <c r="R1096" s="237"/>
      <c r="S1096" s="237"/>
      <c r="T1096" s="238"/>
      <c r="AT1096" s="239" t="s">
        <v>177</v>
      </c>
      <c r="AU1096" s="239" t="s">
        <v>80</v>
      </c>
      <c r="AV1096" s="13" t="s">
        <v>80</v>
      </c>
      <c r="AW1096" s="13" t="s">
        <v>35</v>
      </c>
      <c r="AX1096" s="13" t="s">
        <v>71</v>
      </c>
      <c r="AY1096" s="239" t="s">
        <v>168</v>
      </c>
    </row>
    <row r="1097" spans="2:65" s="14" customFormat="1" ht="13.5">
      <c r="B1097" s="240"/>
      <c r="C1097" s="241"/>
      <c r="D1097" s="242" t="s">
        <v>177</v>
      </c>
      <c r="E1097" s="243" t="s">
        <v>21</v>
      </c>
      <c r="F1097" s="244" t="s">
        <v>184</v>
      </c>
      <c r="G1097" s="241"/>
      <c r="H1097" s="245">
        <v>1011.845</v>
      </c>
      <c r="I1097" s="246"/>
      <c r="J1097" s="241"/>
      <c r="K1097" s="241"/>
      <c r="L1097" s="247"/>
      <c r="M1097" s="248"/>
      <c r="N1097" s="249"/>
      <c r="O1097" s="249"/>
      <c r="P1097" s="249"/>
      <c r="Q1097" s="249"/>
      <c r="R1097" s="249"/>
      <c r="S1097" s="249"/>
      <c r="T1097" s="250"/>
      <c r="AT1097" s="251" t="s">
        <v>177</v>
      </c>
      <c r="AU1097" s="251" t="s">
        <v>80</v>
      </c>
      <c r="AV1097" s="14" t="s">
        <v>175</v>
      </c>
      <c r="AW1097" s="14" t="s">
        <v>35</v>
      </c>
      <c r="AX1097" s="14" t="s">
        <v>78</v>
      </c>
      <c r="AY1097" s="251" t="s">
        <v>168</v>
      </c>
    </row>
    <row r="1098" spans="2:65" s="1" customFormat="1" ht="22.5" customHeight="1">
      <c r="B1098" s="42"/>
      <c r="C1098" s="205" t="s">
        <v>1244</v>
      </c>
      <c r="D1098" s="205" t="s">
        <v>170</v>
      </c>
      <c r="E1098" s="206" t="s">
        <v>1245</v>
      </c>
      <c r="F1098" s="207" t="s">
        <v>1246</v>
      </c>
      <c r="G1098" s="208" t="s">
        <v>173</v>
      </c>
      <c r="H1098" s="209">
        <v>98.02</v>
      </c>
      <c r="I1098" s="210"/>
      <c r="J1098" s="211">
        <f>ROUND(I1098*H1098,2)</f>
        <v>0</v>
      </c>
      <c r="K1098" s="207" t="s">
        <v>174</v>
      </c>
      <c r="L1098" s="62"/>
      <c r="M1098" s="212" t="s">
        <v>21</v>
      </c>
      <c r="N1098" s="213" t="s">
        <v>42</v>
      </c>
      <c r="O1098" s="43"/>
      <c r="P1098" s="214">
        <f>O1098*H1098</f>
        <v>0</v>
      </c>
      <c r="Q1098" s="214">
        <v>0</v>
      </c>
      <c r="R1098" s="214">
        <f>Q1098*H1098</f>
        <v>0</v>
      </c>
      <c r="S1098" s="214">
        <v>0</v>
      </c>
      <c r="T1098" s="215">
        <f>S1098*H1098</f>
        <v>0</v>
      </c>
      <c r="AR1098" s="25" t="s">
        <v>286</v>
      </c>
      <c r="AT1098" s="25" t="s">
        <v>170</v>
      </c>
      <c r="AU1098" s="25" t="s">
        <v>80</v>
      </c>
      <c r="AY1098" s="25" t="s">
        <v>168</v>
      </c>
      <c r="BE1098" s="216">
        <f>IF(N1098="základní",J1098,0)</f>
        <v>0</v>
      </c>
      <c r="BF1098" s="216">
        <f>IF(N1098="snížená",J1098,0)</f>
        <v>0</v>
      </c>
      <c r="BG1098" s="216">
        <f>IF(N1098="zákl. přenesená",J1098,0)</f>
        <v>0</v>
      </c>
      <c r="BH1098" s="216">
        <f>IF(N1098="sníž. přenesená",J1098,0)</f>
        <v>0</v>
      </c>
      <c r="BI1098" s="216">
        <f>IF(N1098="nulová",J1098,0)</f>
        <v>0</v>
      </c>
      <c r="BJ1098" s="25" t="s">
        <v>78</v>
      </c>
      <c r="BK1098" s="216">
        <f>ROUND(I1098*H1098,2)</f>
        <v>0</v>
      </c>
      <c r="BL1098" s="25" t="s">
        <v>286</v>
      </c>
      <c r="BM1098" s="25" t="s">
        <v>1247</v>
      </c>
    </row>
    <row r="1099" spans="2:65" s="12" customFormat="1" ht="13.5">
      <c r="B1099" s="217"/>
      <c r="C1099" s="218"/>
      <c r="D1099" s="219" t="s">
        <v>177</v>
      </c>
      <c r="E1099" s="220" t="s">
        <v>21</v>
      </c>
      <c r="F1099" s="221" t="s">
        <v>1248</v>
      </c>
      <c r="G1099" s="218"/>
      <c r="H1099" s="222" t="s">
        <v>21</v>
      </c>
      <c r="I1099" s="223"/>
      <c r="J1099" s="218"/>
      <c r="K1099" s="218"/>
      <c r="L1099" s="224"/>
      <c r="M1099" s="225"/>
      <c r="N1099" s="226"/>
      <c r="O1099" s="226"/>
      <c r="P1099" s="226"/>
      <c r="Q1099" s="226"/>
      <c r="R1099" s="226"/>
      <c r="S1099" s="226"/>
      <c r="T1099" s="227"/>
      <c r="AT1099" s="228" t="s">
        <v>177</v>
      </c>
      <c r="AU1099" s="228" t="s">
        <v>80</v>
      </c>
      <c r="AV1099" s="12" t="s">
        <v>78</v>
      </c>
      <c r="AW1099" s="12" t="s">
        <v>35</v>
      </c>
      <c r="AX1099" s="12" t="s">
        <v>71</v>
      </c>
      <c r="AY1099" s="228" t="s">
        <v>168</v>
      </c>
    </row>
    <row r="1100" spans="2:65" s="13" customFormat="1" ht="13.5">
      <c r="B1100" s="229"/>
      <c r="C1100" s="230"/>
      <c r="D1100" s="242" t="s">
        <v>177</v>
      </c>
      <c r="E1100" s="252" t="s">
        <v>21</v>
      </c>
      <c r="F1100" s="253" t="s">
        <v>1249</v>
      </c>
      <c r="G1100" s="230"/>
      <c r="H1100" s="254">
        <v>98.02</v>
      </c>
      <c r="I1100" s="234"/>
      <c r="J1100" s="230"/>
      <c r="K1100" s="230"/>
      <c r="L1100" s="235"/>
      <c r="M1100" s="236"/>
      <c r="N1100" s="237"/>
      <c r="O1100" s="237"/>
      <c r="P1100" s="237"/>
      <c r="Q1100" s="237"/>
      <c r="R1100" s="237"/>
      <c r="S1100" s="237"/>
      <c r="T1100" s="238"/>
      <c r="AT1100" s="239" t="s">
        <v>177</v>
      </c>
      <c r="AU1100" s="239" t="s">
        <v>80</v>
      </c>
      <c r="AV1100" s="13" t="s">
        <v>80</v>
      </c>
      <c r="AW1100" s="13" t="s">
        <v>35</v>
      </c>
      <c r="AX1100" s="13" t="s">
        <v>78</v>
      </c>
      <c r="AY1100" s="239" t="s">
        <v>168</v>
      </c>
    </row>
    <row r="1101" spans="2:65" s="1" customFormat="1" ht="22.5" customHeight="1">
      <c r="B1101" s="42"/>
      <c r="C1101" s="255" t="s">
        <v>1250</v>
      </c>
      <c r="D1101" s="255" t="s">
        <v>253</v>
      </c>
      <c r="E1101" s="256" t="s">
        <v>1251</v>
      </c>
      <c r="F1101" s="257" t="s">
        <v>1252</v>
      </c>
      <c r="G1101" s="258" t="s">
        <v>173</v>
      </c>
      <c r="H1101" s="259">
        <v>99.98</v>
      </c>
      <c r="I1101" s="260"/>
      <c r="J1101" s="261">
        <f>ROUND(I1101*H1101,2)</f>
        <v>0</v>
      </c>
      <c r="K1101" s="257" t="s">
        <v>21</v>
      </c>
      <c r="L1101" s="262"/>
      <c r="M1101" s="263" t="s">
        <v>21</v>
      </c>
      <c r="N1101" s="264" t="s">
        <v>42</v>
      </c>
      <c r="O1101" s="43"/>
      <c r="P1101" s="214">
        <f>O1101*H1101</f>
        <v>0</v>
      </c>
      <c r="Q1101" s="214">
        <v>1.75E-3</v>
      </c>
      <c r="R1101" s="214">
        <f>Q1101*H1101</f>
        <v>0.17496500000000001</v>
      </c>
      <c r="S1101" s="214">
        <v>0</v>
      </c>
      <c r="T1101" s="215">
        <f>S1101*H1101</f>
        <v>0</v>
      </c>
      <c r="AR1101" s="25" t="s">
        <v>402</v>
      </c>
      <c r="AT1101" s="25" t="s">
        <v>253</v>
      </c>
      <c r="AU1101" s="25" t="s">
        <v>80</v>
      </c>
      <c r="AY1101" s="25" t="s">
        <v>168</v>
      </c>
      <c r="BE1101" s="216">
        <f>IF(N1101="základní",J1101,0)</f>
        <v>0</v>
      </c>
      <c r="BF1101" s="216">
        <f>IF(N1101="snížená",J1101,0)</f>
        <v>0</v>
      </c>
      <c r="BG1101" s="216">
        <f>IF(N1101="zákl. přenesená",J1101,0)</f>
        <v>0</v>
      </c>
      <c r="BH1101" s="216">
        <f>IF(N1101="sníž. přenesená",J1101,0)</f>
        <v>0</v>
      </c>
      <c r="BI1101" s="216">
        <f>IF(N1101="nulová",J1101,0)</f>
        <v>0</v>
      </c>
      <c r="BJ1101" s="25" t="s">
        <v>78</v>
      </c>
      <c r="BK1101" s="216">
        <f>ROUND(I1101*H1101,2)</f>
        <v>0</v>
      </c>
      <c r="BL1101" s="25" t="s">
        <v>286</v>
      </c>
      <c r="BM1101" s="25" t="s">
        <v>1253</v>
      </c>
    </row>
    <row r="1102" spans="2:65" s="13" customFormat="1" ht="13.5">
      <c r="B1102" s="229"/>
      <c r="C1102" s="230"/>
      <c r="D1102" s="242" t="s">
        <v>177</v>
      </c>
      <c r="E1102" s="230"/>
      <c r="F1102" s="253" t="s">
        <v>1254</v>
      </c>
      <c r="G1102" s="230"/>
      <c r="H1102" s="254">
        <v>99.98</v>
      </c>
      <c r="I1102" s="234"/>
      <c r="J1102" s="230"/>
      <c r="K1102" s="230"/>
      <c r="L1102" s="235"/>
      <c r="M1102" s="236"/>
      <c r="N1102" s="237"/>
      <c r="O1102" s="237"/>
      <c r="P1102" s="237"/>
      <c r="Q1102" s="237"/>
      <c r="R1102" s="237"/>
      <c r="S1102" s="237"/>
      <c r="T1102" s="238"/>
      <c r="AT1102" s="239" t="s">
        <v>177</v>
      </c>
      <c r="AU1102" s="239" t="s">
        <v>80</v>
      </c>
      <c r="AV1102" s="13" t="s">
        <v>80</v>
      </c>
      <c r="AW1102" s="13" t="s">
        <v>6</v>
      </c>
      <c r="AX1102" s="13" t="s">
        <v>78</v>
      </c>
      <c r="AY1102" s="239" t="s">
        <v>168</v>
      </c>
    </row>
    <row r="1103" spans="2:65" s="1" customFormat="1" ht="22.5" customHeight="1">
      <c r="B1103" s="42"/>
      <c r="C1103" s="205" t="s">
        <v>1255</v>
      </c>
      <c r="D1103" s="205" t="s">
        <v>170</v>
      </c>
      <c r="E1103" s="206" t="s">
        <v>1256</v>
      </c>
      <c r="F1103" s="207" t="s">
        <v>1257</v>
      </c>
      <c r="G1103" s="208" t="s">
        <v>173</v>
      </c>
      <c r="H1103" s="209">
        <v>95.97</v>
      </c>
      <c r="I1103" s="210"/>
      <c r="J1103" s="211">
        <f>ROUND(I1103*H1103,2)</f>
        <v>0</v>
      </c>
      <c r="K1103" s="207" t="s">
        <v>21</v>
      </c>
      <c r="L1103" s="62"/>
      <c r="M1103" s="212" t="s">
        <v>21</v>
      </c>
      <c r="N1103" s="213" t="s">
        <v>42</v>
      </c>
      <c r="O1103" s="43"/>
      <c r="P1103" s="214">
        <f>O1103*H1103</f>
        <v>0</v>
      </c>
      <c r="Q1103" s="214">
        <v>2.0000000000000001E-4</v>
      </c>
      <c r="R1103" s="214">
        <f>Q1103*H1103</f>
        <v>1.9193999999999999E-2</v>
      </c>
      <c r="S1103" s="214">
        <v>0</v>
      </c>
      <c r="T1103" s="215">
        <f>S1103*H1103</f>
        <v>0</v>
      </c>
      <c r="AR1103" s="25" t="s">
        <v>286</v>
      </c>
      <c r="AT1103" s="25" t="s">
        <v>170</v>
      </c>
      <c r="AU1103" s="25" t="s">
        <v>80</v>
      </c>
      <c r="AY1103" s="25" t="s">
        <v>168</v>
      </c>
      <c r="BE1103" s="216">
        <f>IF(N1103="základní",J1103,0)</f>
        <v>0</v>
      </c>
      <c r="BF1103" s="216">
        <f>IF(N1103="snížená",J1103,0)</f>
        <v>0</v>
      </c>
      <c r="BG1103" s="216">
        <f>IF(N1103="zákl. přenesená",J1103,0)</f>
        <v>0</v>
      </c>
      <c r="BH1103" s="216">
        <f>IF(N1103="sníž. přenesená",J1103,0)</f>
        <v>0</v>
      </c>
      <c r="BI1103" s="216">
        <f>IF(N1103="nulová",J1103,0)</f>
        <v>0</v>
      </c>
      <c r="BJ1103" s="25" t="s">
        <v>78</v>
      </c>
      <c r="BK1103" s="216">
        <f>ROUND(I1103*H1103,2)</f>
        <v>0</v>
      </c>
      <c r="BL1103" s="25" t="s">
        <v>286</v>
      </c>
      <c r="BM1103" s="25" t="s">
        <v>1258</v>
      </c>
    </row>
    <row r="1104" spans="2:65" s="12" customFormat="1" ht="13.5">
      <c r="B1104" s="217"/>
      <c r="C1104" s="218"/>
      <c r="D1104" s="219" t="s">
        <v>177</v>
      </c>
      <c r="E1104" s="220" t="s">
        <v>21</v>
      </c>
      <c r="F1104" s="221" t="s">
        <v>1259</v>
      </c>
      <c r="G1104" s="218"/>
      <c r="H1104" s="222" t="s">
        <v>21</v>
      </c>
      <c r="I1104" s="223"/>
      <c r="J1104" s="218"/>
      <c r="K1104" s="218"/>
      <c r="L1104" s="224"/>
      <c r="M1104" s="225"/>
      <c r="N1104" s="226"/>
      <c r="O1104" s="226"/>
      <c r="P1104" s="226"/>
      <c r="Q1104" s="226"/>
      <c r="R1104" s="226"/>
      <c r="S1104" s="226"/>
      <c r="T1104" s="227"/>
      <c r="AT1104" s="228" t="s">
        <v>177</v>
      </c>
      <c r="AU1104" s="228" t="s">
        <v>80</v>
      </c>
      <c r="AV1104" s="12" t="s">
        <v>78</v>
      </c>
      <c r="AW1104" s="12" t="s">
        <v>35</v>
      </c>
      <c r="AX1104" s="12" t="s">
        <v>71</v>
      </c>
      <c r="AY1104" s="228" t="s">
        <v>168</v>
      </c>
    </row>
    <row r="1105" spans="2:65" s="13" customFormat="1" ht="13.5">
      <c r="B1105" s="229"/>
      <c r="C1105" s="230"/>
      <c r="D1105" s="242" t="s">
        <v>177</v>
      </c>
      <c r="E1105" s="252" t="s">
        <v>21</v>
      </c>
      <c r="F1105" s="253" t="s">
        <v>1260</v>
      </c>
      <c r="G1105" s="230"/>
      <c r="H1105" s="254">
        <v>95.97</v>
      </c>
      <c r="I1105" s="234"/>
      <c r="J1105" s="230"/>
      <c r="K1105" s="230"/>
      <c r="L1105" s="235"/>
      <c r="M1105" s="236"/>
      <c r="N1105" s="237"/>
      <c r="O1105" s="237"/>
      <c r="P1105" s="237"/>
      <c r="Q1105" s="237"/>
      <c r="R1105" s="237"/>
      <c r="S1105" s="237"/>
      <c r="T1105" s="238"/>
      <c r="AT1105" s="239" t="s">
        <v>177</v>
      </c>
      <c r="AU1105" s="239" t="s">
        <v>80</v>
      </c>
      <c r="AV1105" s="13" t="s">
        <v>80</v>
      </c>
      <c r="AW1105" s="13" t="s">
        <v>35</v>
      </c>
      <c r="AX1105" s="13" t="s">
        <v>78</v>
      </c>
      <c r="AY1105" s="239" t="s">
        <v>168</v>
      </c>
    </row>
    <row r="1106" spans="2:65" s="1" customFormat="1" ht="22.5" customHeight="1">
      <c r="B1106" s="42"/>
      <c r="C1106" s="255" t="s">
        <v>1261</v>
      </c>
      <c r="D1106" s="255" t="s">
        <v>253</v>
      </c>
      <c r="E1106" s="256" t="s">
        <v>1262</v>
      </c>
      <c r="F1106" s="257" t="s">
        <v>1263</v>
      </c>
      <c r="G1106" s="258" t="s">
        <v>173</v>
      </c>
      <c r="H1106" s="259">
        <v>97.888999999999996</v>
      </c>
      <c r="I1106" s="260"/>
      <c r="J1106" s="261">
        <f>ROUND(I1106*H1106,2)</f>
        <v>0</v>
      </c>
      <c r="K1106" s="257" t="s">
        <v>174</v>
      </c>
      <c r="L1106" s="262"/>
      <c r="M1106" s="263" t="s">
        <v>21</v>
      </c>
      <c r="N1106" s="264" t="s">
        <v>42</v>
      </c>
      <c r="O1106" s="43"/>
      <c r="P1106" s="214">
        <f>O1106*H1106</f>
        <v>0</v>
      </c>
      <c r="Q1106" s="214">
        <v>2.5000000000000001E-3</v>
      </c>
      <c r="R1106" s="214">
        <f>Q1106*H1106</f>
        <v>0.24472249999999998</v>
      </c>
      <c r="S1106" s="214">
        <v>0</v>
      </c>
      <c r="T1106" s="215">
        <f>S1106*H1106</f>
        <v>0</v>
      </c>
      <c r="AR1106" s="25" t="s">
        <v>402</v>
      </c>
      <c r="AT1106" s="25" t="s">
        <v>253</v>
      </c>
      <c r="AU1106" s="25" t="s">
        <v>80</v>
      </c>
      <c r="AY1106" s="25" t="s">
        <v>168</v>
      </c>
      <c r="BE1106" s="216">
        <f>IF(N1106="základní",J1106,0)</f>
        <v>0</v>
      </c>
      <c r="BF1106" s="216">
        <f>IF(N1106="snížená",J1106,0)</f>
        <v>0</v>
      </c>
      <c r="BG1106" s="216">
        <f>IF(N1106="zákl. přenesená",J1106,0)</f>
        <v>0</v>
      </c>
      <c r="BH1106" s="216">
        <f>IF(N1106="sníž. přenesená",J1106,0)</f>
        <v>0</v>
      </c>
      <c r="BI1106" s="216">
        <f>IF(N1106="nulová",J1106,0)</f>
        <v>0</v>
      </c>
      <c r="BJ1106" s="25" t="s">
        <v>78</v>
      </c>
      <c r="BK1106" s="216">
        <f>ROUND(I1106*H1106,2)</f>
        <v>0</v>
      </c>
      <c r="BL1106" s="25" t="s">
        <v>286</v>
      </c>
      <c r="BM1106" s="25" t="s">
        <v>1264</v>
      </c>
    </row>
    <row r="1107" spans="2:65" s="13" customFormat="1" ht="13.5">
      <c r="B1107" s="229"/>
      <c r="C1107" s="230"/>
      <c r="D1107" s="242" t="s">
        <v>177</v>
      </c>
      <c r="E1107" s="252" t="s">
        <v>21</v>
      </c>
      <c r="F1107" s="253" t="s">
        <v>1265</v>
      </c>
      <c r="G1107" s="230"/>
      <c r="H1107" s="254">
        <v>97.888999999999996</v>
      </c>
      <c r="I1107" s="234"/>
      <c r="J1107" s="230"/>
      <c r="K1107" s="230"/>
      <c r="L1107" s="235"/>
      <c r="M1107" s="236"/>
      <c r="N1107" s="237"/>
      <c r="O1107" s="237"/>
      <c r="P1107" s="237"/>
      <c r="Q1107" s="237"/>
      <c r="R1107" s="237"/>
      <c r="S1107" s="237"/>
      <c r="T1107" s="238"/>
      <c r="AT1107" s="239" t="s">
        <v>177</v>
      </c>
      <c r="AU1107" s="239" t="s">
        <v>80</v>
      </c>
      <c r="AV1107" s="13" t="s">
        <v>80</v>
      </c>
      <c r="AW1107" s="13" t="s">
        <v>35</v>
      </c>
      <c r="AX1107" s="13" t="s">
        <v>78</v>
      </c>
      <c r="AY1107" s="239" t="s">
        <v>168</v>
      </c>
    </row>
    <row r="1108" spans="2:65" s="1" customFormat="1" ht="22.5" customHeight="1">
      <c r="B1108" s="42"/>
      <c r="C1108" s="205" t="s">
        <v>1266</v>
      </c>
      <c r="D1108" s="205" t="s">
        <v>170</v>
      </c>
      <c r="E1108" s="206" t="s">
        <v>1267</v>
      </c>
      <c r="F1108" s="207" t="s">
        <v>1268</v>
      </c>
      <c r="G1108" s="208" t="s">
        <v>173</v>
      </c>
      <c r="H1108" s="209">
        <v>1143.8779999999999</v>
      </c>
      <c r="I1108" s="210"/>
      <c r="J1108" s="211">
        <f>ROUND(I1108*H1108,2)</f>
        <v>0</v>
      </c>
      <c r="K1108" s="207" t="s">
        <v>21</v>
      </c>
      <c r="L1108" s="62"/>
      <c r="M1108" s="212" t="s">
        <v>21</v>
      </c>
      <c r="N1108" s="213" t="s">
        <v>42</v>
      </c>
      <c r="O1108" s="43"/>
      <c r="P1108" s="214">
        <f>O1108*H1108</f>
        <v>0</v>
      </c>
      <c r="Q1108" s="214">
        <v>2.7E-4</v>
      </c>
      <c r="R1108" s="214">
        <f>Q1108*H1108</f>
        <v>0.30884706000000001</v>
      </c>
      <c r="S1108" s="214">
        <v>0</v>
      </c>
      <c r="T1108" s="215">
        <f>S1108*H1108</f>
        <v>0</v>
      </c>
      <c r="AR1108" s="25" t="s">
        <v>286</v>
      </c>
      <c r="AT1108" s="25" t="s">
        <v>170</v>
      </c>
      <c r="AU1108" s="25" t="s">
        <v>80</v>
      </c>
      <c r="AY1108" s="25" t="s">
        <v>168</v>
      </c>
      <c r="BE1108" s="216">
        <f>IF(N1108="základní",J1108,0)</f>
        <v>0</v>
      </c>
      <c r="BF1108" s="216">
        <f>IF(N1108="snížená",J1108,0)</f>
        <v>0</v>
      </c>
      <c r="BG1108" s="216">
        <f>IF(N1108="zákl. přenesená",J1108,0)</f>
        <v>0</v>
      </c>
      <c r="BH1108" s="216">
        <f>IF(N1108="sníž. přenesená",J1108,0)</f>
        <v>0</v>
      </c>
      <c r="BI1108" s="216">
        <f>IF(N1108="nulová",J1108,0)</f>
        <v>0</v>
      </c>
      <c r="BJ1108" s="25" t="s">
        <v>78</v>
      </c>
      <c r="BK1108" s="216">
        <f>ROUND(I1108*H1108,2)</f>
        <v>0</v>
      </c>
      <c r="BL1108" s="25" t="s">
        <v>286</v>
      </c>
      <c r="BM1108" s="25" t="s">
        <v>1269</v>
      </c>
    </row>
    <row r="1109" spans="2:65" s="12" customFormat="1" ht="13.5">
      <c r="B1109" s="217"/>
      <c r="C1109" s="218"/>
      <c r="D1109" s="219" t="s">
        <v>177</v>
      </c>
      <c r="E1109" s="220" t="s">
        <v>21</v>
      </c>
      <c r="F1109" s="221" t="s">
        <v>1219</v>
      </c>
      <c r="G1109" s="218"/>
      <c r="H1109" s="222" t="s">
        <v>21</v>
      </c>
      <c r="I1109" s="223"/>
      <c r="J1109" s="218"/>
      <c r="K1109" s="218"/>
      <c r="L1109" s="224"/>
      <c r="M1109" s="225"/>
      <c r="N1109" s="226"/>
      <c r="O1109" s="226"/>
      <c r="P1109" s="226"/>
      <c r="Q1109" s="226"/>
      <c r="R1109" s="226"/>
      <c r="S1109" s="226"/>
      <c r="T1109" s="227"/>
      <c r="AT1109" s="228" t="s">
        <v>177</v>
      </c>
      <c r="AU1109" s="228" t="s">
        <v>80</v>
      </c>
      <c r="AV1109" s="12" t="s">
        <v>78</v>
      </c>
      <c r="AW1109" s="12" t="s">
        <v>35</v>
      </c>
      <c r="AX1109" s="12" t="s">
        <v>71</v>
      </c>
      <c r="AY1109" s="228" t="s">
        <v>168</v>
      </c>
    </row>
    <row r="1110" spans="2:65" s="13" customFormat="1" ht="13.5">
      <c r="B1110" s="229"/>
      <c r="C1110" s="230"/>
      <c r="D1110" s="219" t="s">
        <v>177</v>
      </c>
      <c r="E1110" s="231" t="s">
        <v>21</v>
      </c>
      <c r="F1110" s="232" t="s">
        <v>1270</v>
      </c>
      <c r="G1110" s="230"/>
      <c r="H1110" s="233">
        <v>136.03</v>
      </c>
      <c r="I1110" s="234"/>
      <c r="J1110" s="230"/>
      <c r="K1110" s="230"/>
      <c r="L1110" s="235"/>
      <c r="M1110" s="236"/>
      <c r="N1110" s="237"/>
      <c r="O1110" s="237"/>
      <c r="P1110" s="237"/>
      <c r="Q1110" s="237"/>
      <c r="R1110" s="237"/>
      <c r="S1110" s="237"/>
      <c r="T1110" s="238"/>
      <c r="AT1110" s="239" t="s">
        <v>177</v>
      </c>
      <c r="AU1110" s="239" t="s">
        <v>80</v>
      </c>
      <c r="AV1110" s="13" t="s">
        <v>80</v>
      </c>
      <c r="AW1110" s="13" t="s">
        <v>35</v>
      </c>
      <c r="AX1110" s="13" t="s">
        <v>71</v>
      </c>
      <c r="AY1110" s="239" t="s">
        <v>168</v>
      </c>
    </row>
    <row r="1111" spans="2:65" s="13" customFormat="1" ht="13.5">
      <c r="B1111" s="229"/>
      <c r="C1111" s="230"/>
      <c r="D1111" s="219" t="s">
        <v>177</v>
      </c>
      <c r="E1111" s="231" t="s">
        <v>21</v>
      </c>
      <c r="F1111" s="232" t="s">
        <v>1271</v>
      </c>
      <c r="G1111" s="230"/>
      <c r="H1111" s="233">
        <v>12.2</v>
      </c>
      <c r="I1111" s="234"/>
      <c r="J1111" s="230"/>
      <c r="K1111" s="230"/>
      <c r="L1111" s="235"/>
      <c r="M1111" s="236"/>
      <c r="N1111" s="237"/>
      <c r="O1111" s="237"/>
      <c r="P1111" s="237"/>
      <c r="Q1111" s="237"/>
      <c r="R1111" s="237"/>
      <c r="S1111" s="237"/>
      <c r="T1111" s="238"/>
      <c r="AT1111" s="239" t="s">
        <v>177</v>
      </c>
      <c r="AU1111" s="239" t="s">
        <v>80</v>
      </c>
      <c r="AV1111" s="13" t="s">
        <v>80</v>
      </c>
      <c r="AW1111" s="13" t="s">
        <v>35</v>
      </c>
      <c r="AX1111" s="13" t="s">
        <v>71</v>
      </c>
      <c r="AY1111" s="239" t="s">
        <v>168</v>
      </c>
    </row>
    <row r="1112" spans="2:65" s="12" customFormat="1" ht="13.5">
      <c r="B1112" s="217"/>
      <c r="C1112" s="218"/>
      <c r="D1112" s="219" t="s">
        <v>177</v>
      </c>
      <c r="E1112" s="220" t="s">
        <v>21</v>
      </c>
      <c r="F1112" s="221" t="s">
        <v>1183</v>
      </c>
      <c r="G1112" s="218"/>
      <c r="H1112" s="222" t="s">
        <v>21</v>
      </c>
      <c r="I1112" s="223"/>
      <c r="J1112" s="218"/>
      <c r="K1112" s="218"/>
      <c r="L1112" s="224"/>
      <c r="M1112" s="225"/>
      <c r="N1112" s="226"/>
      <c r="O1112" s="226"/>
      <c r="P1112" s="226"/>
      <c r="Q1112" s="226"/>
      <c r="R1112" s="226"/>
      <c r="S1112" s="226"/>
      <c r="T1112" s="227"/>
      <c r="AT1112" s="228" t="s">
        <v>177</v>
      </c>
      <c r="AU1112" s="228" t="s">
        <v>80</v>
      </c>
      <c r="AV1112" s="12" t="s">
        <v>78</v>
      </c>
      <c r="AW1112" s="12" t="s">
        <v>35</v>
      </c>
      <c r="AX1112" s="12" t="s">
        <v>71</v>
      </c>
      <c r="AY1112" s="228" t="s">
        <v>168</v>
      </c>
    </row>
    <row r="1113" spans="2:65" s="13" customFormat="1" ht="13.5">
      <c r="B1113" s="229"/>
      <c r="C1113" s="230"/>
      <c r="D1113" s="219" t="s">
        <v>177</v>
      </c>
      <c r="E1113" s="231" t="s">
        <v>21</v>
      </c>
      <c r="F1113" s="232" t="s">
        <v>837</v>
      </c>
      <c r="G1113" s="230"/>
      <c r="H1113" s="233">
        <v>481.14</v>
      </c>
      <c r="I1113" s="234"/>
      <c r="J1113" s="230"/>
      <c r="K1113" s="230"/>
      <c r="L1113" s="235"/>
      <c r="M1113" s="236"/>
      <c r="N1113" s="237"/>
      <c r="O1113" s="237"/>
      <c r="P1113" s="237"/>
      <c r="Q1113" s="237"/>
      <c r="R1113" s="237"/>
      <c r="S1113" s="237"/>
      <c r="T1113" s="238"/>
      <c r="AT1113" s="239" t="s">
        <v>177</v>
      </c>
      <c r="AU1113" s="239" t="s">
        <v>80</v>
      </c>
      <c r="AV1113" s="13" t="s">
        <v>80</v>
      </c>
      <c r="AW1113" s="13" t="s">
        <v>35</v>
      </c>
      <c r="AX1113" s="13" t="s">
        <v>71</v>
      </c>
      <c r="AY1113" s="239" t="s">
        <v>168</v>
      </c>
    </row>
    <row r="1114" spans="2:65" s="13" customFormat="1" ht="13.5">
      <c r="B1114" s="229"/>
      <c r="C1114" s="230"/>
      <c r="D1114" s="219" t="s">
        <v>177</v>
      </c>
      <c r="E1114" s="231" t="s">
        <v>21</v>
      </c>
      <c r="F1114" s="232" t="s">
        <v>838</v>
      </c>
      <c r="G1114" s="230"/>
      <c r="H1114" s="233">
        <v>210.10499999999999</v>
      </c>
      <c r="I1114" s="234"/>
      <c r="J1114" s="230"/>
      <c r="K1114" s="230"/>
      <c r="L1114" s="235"/>
      <c r="M1114" s="236"/>
      <c r="N1114" s="237"/>
      <c r="O1114" s="237"/>
      <c r="P1114" s="237"/>
      <c r="Q1114" s="237"/>
      <c r="R1114" s="237"/>
      <c r="S1114" s="237"/>
      <c r="T1114" s="238"/>
      <c r="AT1114" s="239" t="s">
        <v>177</v>
      </c>
      <c r="AU1114" s="239" t="s">
        <v>80</v>
      </c>
      <c r="AV1114" s="13" t="s">
        <v>80</v>
      </c>
      <c r="AW1114" s="13" t="s">
        <v>35</v>
      </c>
      <c r="AX1114" s="13" t="s">
        <v>71</v>
      </c>
      <c r="AY1114" s="239" t="s">
        <v>168</v>
      </c>
    </row>
    <row r="1115" spans="2:65" s="12" customFormat="1" ht="13.5">
      <c r="B1115" s="217"/>
      <c r="C1115" s="218"/>
      <c r="D1115" s="219" t="s">
        <v>177</v>
      </c>
      <c r="E1115" s="220" t="s">
        <v>21</v>
      </c>
      <c r="F1115" s="221" t="s">
        <v>1187</v>
      </c>
      <c r="G1115" s="218"/>
      <c r="H1115" s="222" t="s">
        <v>21</v>
      </c>
      <c r="I1115" s="223"/>
      <c r="J1115" s="218"/>
      <c r="K1115" s="218"/>
      <c r="L1115" s="224"/>
      <c r="M1115" s="225"/>
      <c r="N1115" s="226"/>
      <c r="O1115" s="226"/>
      <c r="P1115" s="226"/>
      <c r="Q1115" s="226"/>
      <c r="R1115" s="226"/>
      <c r="S1115" s="226"/>
      <c r="T1115" s="227"/>
      <c r="AT1115" s="228" t="s">
        <v>177</v>
      </c>
      <c r="AU1115" s="228" t="s">
        <v>80</v>
      </c>
      <c r="AV1115" s="12" t="s">
        <v>78</v>
      </c>
      <c r="AW1115" s="12" t="s">
        <v>35</v>
      </c>
      <c r="AX1115" s="12" t="s">
        <v>71</v>
      </c>
      <c r="AY1115" s="228" t="s">
        <v>168</v>
      </c>
    </row>
    <row r="1116" spans="2:65" s="13" customFormat="1" ht="13.5">
      <c r="B1116" s="229"/>
      <c r="C1116" s="230"/>
      <c r="D1116" s="219" t="s">
        <v>177</v>
      </c>
      <c r="E1116" s="231" t="s">
        <v>21</v>
      </c>
      <c r="F1116" s="232" t="s">
        <v>840</v>
      </c>
      <c r="G1116" s="230"/>
      <c r="H1116" s="233">
        <v>222.58</v>
      </c>
      <c r="I1116" s="234"/>
      <c r="J1116" s="230"/>
      <c r="K1116" s="230"/>
      <c r="L1116" s="235"/>
      <c r="M1116" s="236"/>
      <c r="N1116" s="237"/>
      <c r="O1116" s="237"/>
      <c r="P1116" s="237"/>
      <c r="Q1116" s="237"/>
      <c r="R1116" s="237"/>
      <c r="S1116" s="237"/>
      <c r="T1116" s="238"/>
      <c r="AT1116" s="239" t="s">
        <v>177</v>
      </c>
      <c r="AU1116" s="239" t="s">
        <v>80</v>
      </c>
      <c r="AV1116" s="13" t="s">
        <v>80</v>
      </c>
      <c r="AW1116" s="13" t="s">
        <v>35</v>
      </c>
      <c r="AX1116" s="13" t="s">
        <v>71</v>
      </c>
      <c r="AY1116" s="239" t="s">
        <v>168</v>
      </c>
    </row>
    <row r="1117" spans="2:65" s="12" customFormat="1" ht="13.5">
      <c r="B1117" s="217"/>
      <c r="C1117" s="218"/>
      <c r="D1117" s="219" t="s">
        <v>177</v>
      </c>
      <c r="E1117" s="220" t="s">
        <v>21</v>
      </c>
      <c r="F1117" s="221" t="s">
        <v>841</v>
      </c>
      <c r="G1117" s="218"/>
      <c r="H1117" s="222" t="s">
        <v>21</v>
      </c>
      <c r="I1117" s="223"/>
      <c r="J1117" s="218"/>
      <c r="K1117" s="218"/>
      <c r="L1117" s="224"/>
      <c r="M1117" s="225"/>
      <c r="N1117" s="226"/>
      <c r="O1117" s="226"/>
      <c r="P1117" s="226"/>
      <c r="Q1117" s="226"/>
      <c r="R1117" s="226"/>
      <c r="S1117" s="226"/>
      <c r="T1117" s="227"/>
      <c r="AT1117" s="228" t="s">
        <v>177</v>
      </c>
      <c r="AU1117" s="228" t="s">
        <v>80</v>
      </c>
      <c r="AV1117" s="12" t="s">
        <v>78</v>
      </c>
      <c r="AW1117" s="12" t="s">
        <v>35</v>
      </c>
      <c r="AX1117" s="12" t="s">
        <v>71</v>
      </c>
      <c r="AY1117" s="228" t="s">
        <v>168</v>
      </c>
    </row>
    <row r="1118" spans="2:65" s="13" customFormat="1" ht="13.5">
      <c r="B1118" s="229"/>
      <c r="C1118" s="230"/>
      <c r="D1118" s="219" t="s">
        <v>177</v>
      </c>
      <c r="E1118" s="231" t="s">
        <v>21</v>
      </c>
      <c r="F1118" s="232" t="s">
        <v>842</v>
      </c>
      <c r="G1118" s="230"/>
      <c r="H1118" s="233">
        <v>70.483000000000004</v>
      </c>
      <c r="I1118" s="234"/>
      <c r="J1118" s="230"/>
      <c r="K1118" s="230"/>
      <c r="L1118" s="235"/>
      <c r="M1118" s="236"/>
      <c r="N1118" s="237"/>
      <c r="O1118" s="237"/>
      <c r="P1118" s="237"/>
      <c r="Q1118" s="237"/>
      <c r="R1118" s="237"/>
      <c r="S1118" s="237"/>
      <c r="T1118" s="238"/>
      <c r="AT1118" s="239" t="s">
        <v>177</v>
      </c>
      <c r="AU1118" s="239" t="s">
        <v>80</v>
      </c>
      <c r="AV1118" s="13" t="s">
        <v>80</v>
      </c>
      <c r="AW1118" s="13" t="s">
        <v>35</v>
      </c>
      <c r="AX1118" s="13" t="s">
        <v>71</v>
      </c>
      <c r="AY1118" s="239" t="s">
        <v>168</v>
      </c>
    </row>
    <row r="1119" spans="2:65" s="12" customFormat="1" ht="13.5">
      <c r="B1119" s="217"/>
      <c r="C1119" s="218"/>
      <c r="D1119" s="219" t="s">
        <v>177</v>
      </c>
      <c r="E1119" s="220" t="s">
        <v>21</v>
      </c>
      <c r="F1119" s="221" t="s">
        <v>1224</v>
      </c>
      <c r="G1119" s="218"/>
      <c r="H1119" s="222" t="s">
        <v>21</v>
      </c>
      <c r="I1119" s="223"/>
      <c r="J1119" s="218"/>
      <c r="K1119" s="218"/>
      <c r="L1119" s="224"/>
      <c r="M1119" s="225"/>
      <c r="N1119" s="226"/>
      <c r="O1119" s="226"/>
      <c r="P1119" s="226"/>
      <c r="Q1119" s="226"/>
      <c r="R1119" s="226"/>
      <c r="S1119" s="226"/>
      <c r="T1119" s="227"/>
      <c r="AT1119" s="228" t="s">
        <v>177</v>
      </c>
      <c r="AU1119" s="228" t="s">
        <v>80</v>
      </c>
      <c r="AV1119" s="12" t="s">
        <v>78</v>
      </c>
      <c r="AW1119" s="12" t="s">
        <v>35</v>
      </c>
      <c r="AX1119" s="12" t="s">
        <v>71</v>
      </c>
      <c r="AY1119" s="228" t="s">
        <v>168</v>
      </c>
    </row>
    <row r="1120" spans="2:65" s="13" customFormat="1" ht="13.5">
      <c r="B1120" s="229"/>
      <c r="C1120" s="230"/>
      <c r="D1120" s="219" t="s">
        <v>177</v>
      </c>
      <c r="E1120" s="231" t="s">
        <v>21</v>
      </c>
      <c r="F1120" s="232" t="s">
        <v>1272</v>
      </c>
      <c r="G1120" s="230"/>
      <c r="H1120" s="233">
        <v>11.34</v>
      </c>
      <c r="I1120" s="234"/>
      <c r="J1120" s="230"/>
      <c r="K1120" s="230"/>
      <c r="L1120" s="235"/>
      <c r="M1120" s="236"/>
      <c r="N1120" s="237"/>
      <c r="O1120" s="237"/>
      <c r="P1120" s="237"/>
      <c r="Q1120" s="237"/>
      <c r="R1120" s="237"/>
      <c r="S1120" s="237"/>
      <c r="T1120" s="238"/>
      <c r="AT1120" s="239" t="s">
        <v>177</v>
      </c>
      <c r="AU1120" s="239" t="s">
        <v>80</v>
      </c>
      <c r="AV1120" s="13" t="s">
        <v>80</v>
      </c>
      <c r="AW1120" s="13" t="s">
        <v>35</v>
      </c>
      <c r="AX1120" s="13" t="s">
        <v>71</v>
      </c>
      <c r="AY1120" s="239" t="s">
        <v>168</v>
      </c>
    </row>
    <row r="1121" spans="2:65" s="14" customFormat="1" ht="13.5">
      <c r="B1121" s="240"/>
      <c r="C1121" s="241"/>
      <c r="D1121" s="242" t="s">
        <v>177</v>
      </c>
      <c r="E1121" s="243" t="s">
        <v>21</v>
      </c>
      <c r="F1121" s="244" t="s">
        <v>184</v>
      </c>
      <c r="G1121" s="241"/>
      <c r="H1121" s="245">
        <v>1143.8779999999999</v>
      </c>
      <c r="I1121" s="246"/>
      <c r="J1121" s="241"/>
      <c r="K1121" s="241"/>
      <c r="L1121" s="247"/>
      <c r="M1121" s="248"/>
      <c r="N1121" s="249"/>
      <c r="O1121" s="249"/>
      <c r="P1121" s="249"/>
      <c r="Q1121" s="249"/>
      <c r="R1121" s="249"/>
      <c r="S1121" s="249"/>
      <c r="T1121" s="250"/>
      <c r="AT1121" s="251" t="s">
        <v>177</v>
      </c>
      <c r="AU1121" s="251" t="s">
        <v>80</v>
      </c>
      <c r="AV1121" s="14" t="s">
        <v>175</v>
      </c>
      <c r="AW1121" s="14" t="s">
        <v>35</v>
      </c>
      <c r="AX1121" s="14" t="s">
        <v>78</v>
      </c>
      <c r="AY1121" s="251" t="s">
        <v>168</v>
      </c>
    </row>
    <row r="1122" spans="2:65" s="1" customFormat="1" ht="22.5" customHeight="1">
      <c r="B1122" s="42"/>
      <c r="C1122" s="255" t="s">
        <v>1273</v>
      </c>
      <c r="D1122" s="255" t="s">
        <v>253</v>
      </c>
      <c r="E1122" s="256" t="s">
        <v>1274</v>
      </c>
      <c r="F1122" s="257" t="s">
        <v>1275</v>
      </c>
      <c r="G1122" s="258" t="s">
        <v>208</v>
      </c>
      <c r="H1122" s="259">
        <v>114.446</v>
      </c>
      <c r="I1122" s="260"/>
      <c r="J1122" s="261">
        <f>ROUND(I1122*H1122,2)</f>
        <v>0</v>
      </c>
      <c r="K1122" s="257" t="s">
        <v>174</v>
      </c>
      <c r="L1122" s="262"/>
      <c r="M1122" s="263" t="s">
        <v>21</v>
      </c>
      <c r="N1122" s="264" t="s">
        <v>42</v>
      </c>
      <c r="O1122" s="43"/>
      <c r="P1122" s="214">
        <f>O1122*H1122</f>
        <v>0</v>
      </c>
      <c r="Q1122" s="214">
        <v>2.5000000000000001E-2</v>
      </c>
      <c r="R1122" s="214">
        <f>Q1122*H1122</f>
        <v>2.8611500000000003</v>
      </c>
      <c r="S1122" s="214">
        <v>0</v>
      </c>
      <c r="T1122" s="215">
        <f>S1122*H1122</f>
        <v>0</v>
      </c>
      <c r="AR1122" s="25" t="s">
        <v>402</v>
      </c>
      <c r="AT1122" s="25" t="s">
        <v>253</v>
      </c>
      <c r="AU1122" s="25" t="s">
        <v>80</v>
      </c>
      <c r="AY1122" s="25" t="s">
        <v>168</v>
      </c>
      <c r="BE1122" s="216">
        <f>IF(N1122="základní",J1122,0)</f>
        <v>0</v>
      </c>
      <c r="BF1122" s="216">
        <f>IF(N1122="snížená",J1122,0)</f>
        <v>0</v>
      </c>
      <c r="BG1122" s="216">
        <f>IF(N1122="zákl. přenesená",J1122,0)</f>
        <v>0</v>
      </c>
      <c r="BH1122" s="216">
        <f>IF(N1122="sníž. přenesená",J1122,0)</f>
        <v>0</v>
      </c>
      <c r="BI1122" s="216">
        <f>IF(N1122="nulová",J1122,0)</f>
        <v>0</v>
      </c>
      <c r="BJ1122" s="25" t="s">
        <v>78</v>
      </c>
      <c r="BK1122" s="216">
        <f>ROUND(I1122*H1122,2)</f>
        <v>0</v>
      </c>
      <c r="BL1122" s="25" t="s">
        <v>286</v>
      </c>
      <c r="BM1122" s="25" t="s">
        <v>1276</v>
      </c>
    </row>
    <row r="1123" spans="2:65" s="12" customFormat="1" ht="13.5">
      <c r="B1123" s="217"/>
      <c r="C1123" s="218"/>
      <c r="D1123" s="219" t="s">
        <v>177</v>
      </c>
      <c r="E1123" s="220" t="s">
        <v>21</v>
      </c>
      <c r="F1123" s="221" t="s">
        <v>1219</v>
      </c>
      <c r="G1123" s="218"/>
      <c r="H1123" s="222" t="s">
        <v>21</v>
      </c>
      <c r="I1123" s="223"/>
      <c r="J1123" s="218"/>
      <c r="K1123" s="218"/>
      <c r="L1123" s="224"/>
      <c r="M1123" s="225"/>
      <c r="N1123" s="226"/>
      <c r="O1123" s="226"/>
      <c r="P1123" s="226"/>
      <c r="Q1123" s="226"/>
      <c r="R1123" s="226"/>
      <c r="S1123" s="226"/>
      <c r="T1123" s="227"/>
      <c r="AT1123" s="228" t="s">
        <v>177</v>
      </c>
      <c r="AU1123" s="228" t="s">
        <v>80</v>
      </c>
      <c r="AV1123" s="12" t="s">
        <v>78</v>
      </c>
      <c r="AW1123" s="12" t="s">
        <v>35</v>
      </c>
      <c r="AX1123" s="12" t="s">
        <v>71</v>
      </c>
      <c r="AY1123" s="228" t="s">
        <v>168</v>
      </c>
    </row>
    <row r="1124" spans="2:65" s="13" customFormat="1" ht="13.5">
      <c r="B1124" s="229"/>
      <c r="C1124" s="230"/>
      <c r="D1124" s="219" t="s">
        <v>177</v>
      </c>
      <c r="E1124" s="231" t="s">
        <v>21</v>
      </c>
      <c r="F1124" s="232" t="s">
        <v>1277</v>
      </c>
      <c r="G1124" s="230"/>
      <c r="H1124" s="233">
        <v>33.299999999999997</v>
      </c>
      <c r="I1124" s="234"/>
      <c r="J1124" s="230"/>
      <c r="K1124" s="230"/>
      <c r="L1124" s="235"/>
      <c r="M1124" s="236"/>
      <c r="N1124" s="237"/>
      <c r="O1124" s="237"/>
      <c r="P1124" s="237"/>
      <c r="Q1124" s="237"/>
      <c r="R1124" s="237"/>
      <c r="S1124" s="237"/>
      <c r="T1124" s="238"/>
      <c r="AT1124" s="239" t="s">
        <v>177</v>
      </c>
      <c r="AU1124" s="239" t="s">
        <v>80</v>
      </c>
      <c r="AV1124" s="13" t="s">
        <v>80</v>
      </c>
      <c r="AW1124" s="13" t="s">
        <v>35</v>
      </c>
      <c r="AX1124" s="13" t="s">
        <v>71</v>
      </c>
      <c r="AY1124" s="239" t="s">
        <v>168</v>
      </c>
    </row>
    <row r="1125" spans="2:65" s="12" customFormat="1" ht="13.5">
      <c r="B1125" s="217"/>
      <c r="C1125" s="218"/>
      <c r="D1125" s="219" t="s">
        <v>177</v>
      </c>
      <c r="E1125" s="220" t="s">
        <v>21</v>
      </c>
      <c r="F1125" s="221" t="s">
        <v>1183</v>
      </c>
      <c r="G1125" s="218"/>
      <c r="H1125" s="222" t="s">
        <v>21</v>
      </c>
      <c r="I1125" s="223"/>
      <c r="J1125" s="218"/>
      <c r="K1125" s="218"/>
      <c r="L1125" s="224"/>
      <c r="M1125" s="225"/>
      <c r="N1125" s="226"/>
      <c r="O1125" s="226"/>
      <c r="P1125" s="226"/>
      <c r="Q1125" s="226"/>
      <c r="R1125" s="226"/>
      <c r="S1125" s="226"/>
      <c r="T1125" s="227"/>
      <c r="AT1125" s="228" t="s">
        <v>177</v>
      </c>
      <c r="AU1125" s="228" t="s">
        <v>80</v>
      </c>
      <c r="AV1125" s="12" t="s">
        <v>78</v>
      </c>
      <c r="AW1125" s="12" t="s">
        <v>35</v>
      </c>
      <c r="AX1125" s="12" t="s">
        <v>71</v>
      </c>
      <c r="AY1125" s="228" t="s">
        <v>168</v>
      </c>
    </row>
    <row r="1126" spans="2:65" s="13" customFormat="1" ht="13.5">
      <c r="B1126" s="229"/>
      <c r="C1126" s="230"/>
      <c r="D1126" s="219" t="s">
        <v>177</v>
      </c>
      <c r="E1126" s="231" t="s">
        <v>21</v>
      </c>
      <c r="F1126" s="232" t="s">
        <v>1278</v>
      </c>
      <c r="G1126" s="230"/>
      <c r="H1126" s="233">
        <v>39.261000000000003</v>
      </c>
      <c r="I1126" s="234"/>
      <c r="J1126" s="230"/>
      <c r="K1126" s="230"/>
      <c r="L1126" s="235"/>
      <c r="M1126" s="236"/>
      <c r="N1126" s="237"/>
      <c r="O1126" s="237"/>
      <c r="P1126" s="237"/>
      <c r="Q1126" s="237"/>
      <c r="R1126" s="237"/>
      <c r="S1126" s="237"/>
      <c r="T1126" s="238"/>
      <c r="AT1126" s="239" t="s">
        <v>177</v>
      </c>
      <c r="AU1126" s="239" t="s">
        <v>80</v>
      </c>
      <c r="AV1126" s="13" t="s">
        <v>80</v>
      </c>
      <c r="AW1126" s="13" t="s">
        <v>35</v>
      </c>
      <c r="AX1126" s="13" t="s">
        <v>71</v>
      </c>
      <c r="AY1126" s="239" t="s">
        <v>168</v>
      </c>
    </row>
    <row r="1127" spans="2:65" s="13" customFormat="1" ht="13.5">
      <c r="B1127" s="229"/>
      <c r="C1127" s="230"/>
      <c r="D1127" s="219" t="s">
        <v>177</v>
      </c>
      <c r="E1127" s="231" t="s">
        <v>21</v>
      </c>
      <c r="F1127" s="232" t="s">
        <v>1279</v>
      </c>
      <c r="G1127" s="230"/>
      <c r="H1127" s="233">
        <v>17.145</v>
      </c>
      <c r="I1127" s="234"/>
      <c r="J1127" s="230"/>
      <c r="K1127" s="230"/>
      <c r="L1127" s="235"/>
      <c r="M1127" s="236"/>
      <c r="N1127" s="237"/>
      <c r="O1127" s="237"/>
      <c r="P1127" s="237"/>
      <c r="Q1127" s="237"/>
      <c r="R1127" s="237"/>
      <c r="S1127" s="237"/>
      <c r="T1127" s="238"/>
      <c r="AT1127" s="239" t="s">
        <v>177</v>
      </c>
      <c r="AU1127" s="239" t="s">
        <v>80</v>
      </c>
      <c r="AV1127" s="13" t="s">
        <v>80</v>
      </c>
      <c r="AW1127" s="13" t="s">
        <v>35</v>
      </c>
      <c r="AX1127" s="13" t="s">
        <v>71</v>
      </c>
      <c r="AY1127" s="239" t="s">
        <v>168</v>
      </c>
    </row>
    <row r="1128" spans="2:65" s="12" customFormat="1" ht="13.5">
      <c r="B1128" s="217"/>
      <c r="C1128" s="218"/>
      <c r="D1128" s="219" t="s">
        <v>177</v>
      </c>
      <c r="E1128" s="220" t="s">
        <v>21</v>
      </c>
      <c r="F1128" s="221" t="s">
        <v>1187</v>
      </c>
      <c r="G1128" s="218"/>
      <c r="H1128" s="222" t="s">
        <v>21</v>
      </c>
      <c r="I1128" s="223"/>
      <c r="J1128" s="218"/>
      <c r="K1128" s="218"/>
      <c r="L1128" s="224"/>
      <c r="M1128" s="225"/>
      <c r="N1128" s="226"/>
      <c r="O1128" s="226"/>
      <c r="P1128" s="226"/>
      <c r="Q1128" s="226"/>
      <c r="R1128" s="226"/>
      <c r="S1128" s="226"/>
      <c r="T1128" s="227"/>
      <c r="AT1128" s="228" t="s">
        <v>177</v>
      </c>
      <c r="AU1128" s="228" t="s">
        <v>80</v>
      </c>
      <c r="AV1128" s="12" t="s">
        <v>78</v>
      </c>
      <c r="AW1128" s="12" t="s">
        <v>35</v>
      </c>
      <c r="AX1128" s="12" t="s">
        <v>71</v>
      </c>
      <c r="AY1128" s="228" t="s">
        <v>168</v>
      </c>
    </row>
    <row r="1129" spans="2:65" s="13" customFormat="1" ht="13.5">
      <c r="B1129" s="229"/>
      <c r="C1129" s="230"/>
      <c r="D1129" s="219" t="s">
        <v>177</v>
      </c>
      <c r="E1129" s="231" t="s">
        <v>21</v>
      </c>
      <c r="F1129" s="232" t="s">
        <v>1280</v>
      </c>
      <c r="G1129" s="230"/>
      <c r="H1129" s="233">
        <v>18.163</v>
      </c>
      <c r="I1129" s="234"/>
      <c r="J1129" s="230"/>
      <c r="K1129" s="230"/>
      <c r="L1129" s="235"/>
      <c r="M1129" s="236"/>
      <c r="N1129" s="237"/>
      <c r="O1129" s="237"/>
      <c r="P1129" s="237"/>
      <c r="Q1129" s="237"/>
      <c r="R1129" s="237"/>
      <c r="S1129" s="237"/>
      <c r="T1129" s="238"/>
      <c r="AT1129" s="239" t="s">
        <v>177</v>
      </c>
      <c r="AU1129" s="239" t="s">
        <v>80</v>
      </c>
      <c r="AV1129" s="13" t="s">
        <v>80</v>
      </c>
      <c r="AW1129" s="13" t="s">
        <v>35</v>
      </c>
      <c r="AX1129" s="13" t="s">
        <v>71</v>
      </c>
      <c r="AY1129" s="239" t="s">
        <v>168</v>
      </c>
    </row>
    <row r="1130" spans="2:65" s="12" customFormat="1" ht="13.5">
      <c r="B1130" s="217"/>
      <c r="C1130" s="218"/>
      <c r="D1130" s="219" t="s">
        <v>177</v>
      </c>
      <c r="E1130" s="220" t="s">
        <v>21</v>
      </c>
      <c r="F1130" s="221" t="s">
        <v>841</v>
      </c>
      <c r="G1130" s="218"/>
      <c r="H1130" s="222" t="s">
        <v>21</v>
      </c>
      <c r="I1130" s="223"/>
      <c r="J1130" s="218"/>
      <c r="K1130" s="218"/>
      <c r="L1130" s="224"/>
      <c r="M1130" s="225"/>
      <c r="N1130" s="226"/>
      <c r="O1130" s="226"/>
      <c r="P1130" s="226"/>
      <c r="Q1130" s="226"/>
      <c r="R1130" s="226"/>
      <c r="S1130" s="226"/>
      <c r="T1130" s="227"/>
      <c r="AT1130" s="228" t="s">
        <v>177</v>
      </c>
      <c r="AU1130" s="228" t="s">
        <v>80</v>
      </c>
      <c r="AV1130" s="12" t="s">
        <v>78</v>
      </c>
      <c r="AW1130" s="12" t="s">
        <v>35</v>
      </c>
      <c r="AX1130" s="12" t="s">
        <v>71</v>
      </c>
      <c r="AY1130" s="228" t="s">
        <v>168</v>
      </c>
    </row>
    <row r="1131" spans="2:65" s="13" customFormat="1" ht="13.5">
      <c r="B1131" s="229"/>
      <c r="C1131" s="230"/>
      <c r="D1131" s="219" t="s">
        <v>177</v>
      </c>
      <c r="E1131" s="231" t="s">
        <v>21</v>
      </c>
      <c r="F1131" s="232" t="s">
        <v>1281</v>
      </c>
      <c r="G1131" s="230"/>
      <c r="H1131" s="233">
        <v>5.7510000000000003</v>
      </c>
      <c r="I1131" s="234"/>
      <c r="J1131" s="230"/>
      <c r="K1131" s="230"/>
      <c r="L1131" s="235"/>
      <c r="M1131" s="236"/>
      <c r="N1131" s="237"/>
      <c r="O1131" s="237"/>
      <c r="P1131" s="237"/>
      <c r="Q1131" s="237"/>
      <c r="R1131" s="237"/>
      <c r="S1131" s="237"/>
      <c r="T1131" s="238"/>
      <c r="AT1131" s="239" t="s">
        <v>177</v>
      </c>
      <c r="AU1131" s="239" t="s">
        <v>80</v>
      </c>
      <c r="AV1131" s="13" t="s">
        <v>80</v>
      </c>
      <c r="AW1131" s="13" t="s">
        <v>35</v>
      </c>
      <c r="AX1131" s="13" t="s">
        <v>71</v>
      </c>
      <c r="AY1131" s="239" t="s">
        <v>168</v>
      </c>
    </row>
    <row r="1132" spans="2:65" s="12" customFormat="1" ht="13.5">
      <c r="B1132" s="217"/>
      <c r="C1132" s="218"/>
      <c r="D1132" s="219" t="s">
        <v>177</v>
      </c>
      <c r="E1132" s="220" t="s">
        <v>21</v>
      </c>
      <c r="F1132" s="221" t="s">
        <v>1224</v>
      </c>
      <c r="G1132" s="218"/>
      <c r="H1132" s="222" t="s">
        <v>21</v>
      </c>
      <c r="I1132" s="223"/>
      <c r="J1132" s="218"/>
      <c r="K1132" s="218"/>
      <c r="L1132" s="224"/>
      <c r="M1132" s="225"/>
      <c r="N1132" s="226"/>
      <c r="O1132" s="226"/>
      <c r="P1132" s="226"/>
      <c r="Q1132" s="226"/>
      <c r="R1132" s="226"/>
      <c r="S1132" s="226"/>
      <c r="T1132" s="227"/>
      <c r="AT1132" s="228" t="s">
        <v>177</v>
      </c>
      <c r="AU1132" s="228" t="s">
        <v>80</v>
      </c>
      <c r="AV1132" s="12" t="s">
        <v>78</v>
      </c>
      <c r="AW1132" s="12" t="s">
        <v>35</v>
      </c>
      <c r="AX1132" s="12" t="s">
        <v>71</v>
      </c>
      <c r="AY1132" s="228" t="s">
        <v>168</v>
      </c>
    </row>
    <row r="1133" spans="2:65" s="13" customFormat="1" ht="13.5">
      <c r="B1133" s="229"/>
      <c r="C1133" s="230"/>
      <c r="D1133" s="219" t="s">
        <v>177</v>
      </c>
      <c r="E1133" s="231" t="s">
        <v>21</v>
      </c>
      <c r="F1133" s="232" t="s">
        <v>1282</v>
      </c>
      <c r="G1133" s="230"/>
      <c r="H1133" s="233">
        <v>0.82599999999999996</v>
      </c>
      <c r="I1133" s="234"/>
      <c r="J1133" s="230"/>
      <c r="K1133" s="230"/>
      <c r="L1133" s="235"/>
      <c r="M1133" s="236"/>
      <c r="N1133" s="237"/>
      <c r="O1133" s="237"/>
      <c r="P1133" s="237"/>
      <c r="Q1133" s="237"/>
      <c r="R1133" s="237"/>
      <c r="S1133" s="237"/>
      <c r="T1133" s="238"/>
      <c r="AT1133" s="239" t="s">
        <v>177</v>
      </c>
      <c r="AU1133" s="239" t="s">
        <v>80</v>
      </c>
      <c r="AV1133" s="13" t="s">
        <v>80</v>
      </c>
      <c r="AW1133" s="13" t="s">
        <v>35</v>
      </c>
      <c r="AX1133" s="13" t="s">
        <v>71</v>
      </c>
      <c r="AY1133" s="239" t="s">
        <v>168</v>
      </c>
    </row>
    <row r="1134" spans="2:65" s="14" customFormat="1" ht="13.5">
      <c r="B1134" s="240"/>
      <c r="C1134" s="241"/>
      <c r="D1134" s="242" t="s">
        <v>177</v>
      </c>
      <c r="E1134" s="243" t="s">
        <v>21</v>
      </c>
      <c r="F1134" s="244" t="s">
        <v>184</v>
      </c>
      <c r="G1134" s="241"/>
      <c r="H1134" s="245">
        <v>114.446</v>
      </c>
      <c r="I1134" s="246"/>
      <c r="J1134" s="241"/>
      <c r="K1134" s="241"/>
      <c r="L1134" s="247"/>
      <c r="M1134" s="248"/>
      <c r="N1134" s="249"/>
      <c r="O1134" s="249"/>
      <c r="P1134" s="249"/>
      <c r="Q1134" s="249"/>
      <c r="R1134" s="249"/>
      <c r="S1134" s="249"/>
      <c r="T1134" s="250"/>
      <c r="AT1134" s="251" t="s">
        <v>177</v>
      </c>
      <c r="AU1134" s="251" t="s">
        <v>80</v>
      </c>
      <c r="AV1134" s="14" t="s">
        <v>175</v>
      </c>
      <c r="AW1134" s="14" t="s">
        <v>35</v>
      </c>
      <c r="AX1134" s="14" t="s">
        <v>78</v>
      </c>
      <c r="AY1134" s="251" t="s">
        <v>168</v>
      </c>
    </row>
    <row r="1135" spans="2:65" s="1" customFormat="1" ht="22.5" customHeight="1">
      <c r="B1135" s="42"/>
      <c r="C1135" s="255" t="s">
        <v>1283</v>
      </c>
      <c r="D1135" s="255" t="s">
        <v>253</v>
      </c>
      <c r="E1135" s="256" t="s">
        <v>538</v>
      </c>
      <c r="F1135" s="257" t="s">
        <v>539</v>
      </c>
      <c r="G1135" s="258" t="s">
        <v>208</v>
      </c>
      <c r="H1135" s="259">
        <v>2.4140000000000001</v>
      </c>
      <c r="I1135" s="260"/>
      <c r="J1135" s="261">
        <f>ROUND(I1135*H1135,2)</f>
        <v>0</v>
      </c>
      <c r="K1135" s="257" t="s">
        <v>21</v>
      </c>
      <c r="L1135" s="262"/>
      <c r="M1135" s="263" t="s">
        <v>21</v>
      </c>
      <c r="N1135" s="264" t="s">
        <v>42</v>
      </c>
      <c r="O1135" s="43"/>
      <c r="P1135" s="214">
        <f>O1135*H1135</f>
        <v>0</v>
      </c>
      <c r="Q1135" s="214">
        <v>3.2000000000000001E-2</v>
      </c>
      <c r="R1135" s="214">
        <f>Q1135*H1135</f>
        <v>7.7248000000000011E-2</v>
      </c>
      <c r="S1135" s="214">
        <v>0</v>
      </c>
      <c r="T1135" s="215">
        <f>S1135*H1135</f>
        <v>0</v>
      </c>
      <c r="AR1135" s="25" t="s">
        <v>402</v>
      </c>
      <c r="AT1135" s="25" t="s">
        <v>253</v>
      </c>
      <c r="AU1135" s="25" t="s">
        <v>80</v>
      </c>
      <c r="AY1135" s="25" t="s">
        <v>168</v>
      </c>
      <c r="BE1135" s="216">
        <f>IF(N1135="základní",J1135,0)</f>
        <v>0</v>
      </c>
      <c r="BF1135" s="216">
        <f>IF(N1135="snížená",J1135,0)</f>
        <v>0</v>
      </c>
      <c r="BG1135" s="216">
        <f>IF(N1135="zákl. přenesená",J1135,0)</f>
        <v>0</v>
      </c>
      <c r="BH1135" s="216">
        <f>IF(N1135="sníž. přenesená",J1135,0)</f>
        <v>0</v>
      </c>
      <c r="BI1135" s="216">
        <f>IF(N1135="nulová",J1135,0)</f>
        <v>0</v>
      </c>
      <c r="BJ1135" s="25" t="s">
        <v>78</v>
      </c>
      <c r="BK1135" s="216">
        <f>ROUND(I1135*H1135,2)</f>
        <v>0</v>
      </c>
      <c r="BL1135" s="25" t="s">
        <v>286</v>
      </c>
      <c r="BM1135" s="25" t="s">
        <v>1284</v>
      </c>
    </row>
    <row r="1136" spans="2:65" s="12" customFormat="1" ht="13.5">
      <c r="B1136" s="217"/>
      <c r="C1136" s="218"/>
      <c r="D1136" s="219" t="s">
        <v>177</v>
      </c>
      <c r="E1136" s="220" t="s">
        <v>21</v>
      </c>
      <c r="F1136" s="221" t="s">
        <v>1219</v>
      </c>
      <c r="G1136" s="218"/>
      <c r="H1136" s="222" t="s">
        <v>21</v>
      </c>
      <c r="I1136" s="223"/>
      <c r="J1136" s="218"/>
      <c r="K1136" s="218"/>
      <c r="L1136" s="224"/>
      <c r="M1136" s="225"/>
      <c r="N1136" s="226"/>
      <c r="O1136" s="226"/>
      <c r="P1136" s="226"/>
      <c r="Q1136" s="226"/>
      <c r="R1136" s="226"/>
      <c r="S1136" s="226"/>
      <c r="T1136" s="227"/>
      <c r="AT1136" s="228" t="s">
        <v>177</v>
      </c>
      <c r="AU1136" s="228" t="s">
        <v>80</v>
      </c>
      <c r="AV1136" s="12" t="s">
        <v>78</v>
      </c>
      <c r="AW1136" s="12" t="s">
        <v>35</v>
      </c>
      <c r="AX1136" s="12" t="s">
        <v>71</v>
      </c>
      <c r="AY1136" s="228" t="s">
        <v>168</v>
      </c>
    </row>
    <row r="1137" spans="2:65" s="13" customFormat="1" ht="13.5">
      <c r="B1137" s="229"/>
      <c r="C1137" s="230"/>
      <c r="D1137" s="219" t="s">
        <v>177</v>
      </c>
      <c r="E1137" s="231" t="s">
        <v>21</v>
      </c>
      <c r="F1137" s="232" t="s">
        <v>1285</v>
      </c>
      <c r="G1137" s="230"/>
      <c r="H1137" s="233">
        <v>2.2400000000000002</v>
      </c>
      <c r="I1137" s="234"/>
      <c r="J1137" s="230"/>
      <c r="K1137" s="230"/>
      <c r="L1137" s="235"/>
      <c r="M1137" s="236"/>
      <c r="N1137" s="237"/>
      <c r="O1137" s="237"/>
      <c r="P1137" s="237"/>
      <c r="Q1137" s="237"/>
      <c r="R1137" s="237"/>
      <c r="S1137" s="237"/>
      <c r="T1137" s="238"/>
      <c r="AT1137" s="239" t="s">
        <v>177</v>
      </c>
      <c r="AU1137" s="239" t="s">
        <v>80</v>
      </c>
      <c r="AV1137" s="13" t="s">
        <v>80</v>
      </c>
      <c r="AW1137" s="13" t="s">
        <v>35</v>
      </c>
      <c r="AX1137" s="13" t="s">
        <v>71</v>
      </c>
      <c r="AY1137" s="239" t="s">
        <v>168</v>
      </c>
    </row>
    <row r="1138" spans="2:65" s="12" customFormat="1" ht="13.5">
      <c r="B1138" s="217"/>
      <c r="C1138" s="218"/>
      <c r="D1138" s="219" t="s">
        <v>177</v>
      </c>
      <c r="E1138" s="220" t="s">
        <v>21</v>
      </c>
      <c r="F1138" s="221" t="s">
        <v>1224</v>
      </c>
      <c r="G1138" s="218"/>
      <c r="H1138" s="222" t="s">
        <v>21</v>
      </c>
      <c r="I1138" s="223"/>
      <c r="J1138" s="218"/>
      <c r="K1138" s="218"/>
      <c r="L1138" s="224"/>
      <c r="M1138" s="225"/>
      <c r="N1138" s="226"/>
      <c r="O1138" s="226"/>
      <c r="P1138" s="226"/>
      <c r="Q1138" s="226"/>
      <c r="R1138" s="226"/>
      <c r="S1138" s="226"/>
      <c r="T1138" s="227"/>
      <c r="AT1138" s="228" t="s">
        <v>177</v>
      </c>
      <c r="AU1138" s="228" t="s">
        <v>80</v>
      </c>
      <c r="AV1138" s="12" t="s">
        <v>78</v>
      </c>
      <c r="AW1138" s="12" t="s">
        <v>35</v>
      </c>
      <c r="AX1138" s="12" t="s">
        <v>71</v>
      </c>
      <c r="AY1138" s="228" t="s">
        <v>168</v>
      </c>
    </row>
    <row r="1139" spans="2:65" s="13" customFormat="1" ht="13.5">
      <c r="B1139" s="229"/>
      <c r="C1139" s="230"/>
      <c r="D1139" s="219" t="s">
        <v>177</v>
      </c>
      <c r="E1139" s="231" t="s">
        <v>21</v>
      </c>
      <c r="F1139" s="232" t="s">
        <v>1286</v>
      </c>
      <c r="G1139" s="230"/>
      <c r="H1139" s="233">
        <v>0.17399999999999999</v>
      </c>
      <c r="I1139" s="234"/>
      <c r="J1139" s="230"/>
      <c r="K1139" s="230"/>
      <c r="L1139" s="235"/>
      <c r="M1139" s="236"/>
      <c r="N1139" s="237"/>
      <c r="O1139" s="237"/>
      <c r="P1139" s="237"/>
      <c r="Q1139" s="237"/>
      <c r="R1139" s="237"/>
      <c r="S1139" s="237"/>
      <c r="T1139" s="238"/>
      <c r="AT1139" s="239" t="s">
        <v>177</v>
      </c>
      <c r="AU1139" s="239" t="s">
        <v>80</v>
      </c>
      <c r="AV1139" s="13" t="s">
        <v>80</v>
      </c>
      <c r="AW1139" s="13" t="s">
        <v>35</v>
      </c>
      <c r="AX1139" s="13" t="s">
        <v>71</v>
      </c>
      <c r="AY1139" s="239" t="s">
        <v>168</v>
      </c>
    </row>
    <row r="1140" spans="2:65" s="14" customFormat="1" ht="13.5">
      <c r="B1140" s="240"/>
      <c r="C1140" s="241"/>
      <c r="D1140" s="242" t="s">
        <v>177</v>
      </c>
      <c r="E1140" s="243" t="s">
        <v>21</v>
      </c>
      <c r="F1140" s="244" t="s">
        <v>184</v>
      </c>
      <c r="G1140" s="241"/>
      <c r="H1140" s="245">
        <v>2.4140000000000001</v>
      </c>
      <c r="I1140" s="246"/>
      <c r="J1140" s="241"/>
      <c r="K1140" s="241"/>
      <c r="L1140" s="247"/>
      <c r="M1140" s="248"/>
      <c r="N1140" s="249"/>
      <c r="O1140" s="249"/>
      <c r="P1140" s="249"/>
      <c r="Q1140" s="249"/>
      <c r="R1140" s="249"/>
      <c r="S1140" s="249"/>
      <c r="T1140" s="250"/>
      <c r="AT1140" s="251" t="s">
        <v>177</v>
      </c>
      <c r="AU1140" s="251" t="s">
        <v>80</v>
      </c>
      <c r="AV1140" s="14" t="s">
        <v>175</v>
      </c>
      <c r="AW1140" s="14" t="s">
        <v>35</v>
      </c>
      <c r="AX1140" s="14" t="s">
        <v>78</v>
      </c>
      <c r="AY1140" s="251" t="s">
        <v>168</v>
      </c>
    </row>
    <row r="1141" spans="2:65" s="1" customFormat="1" ht="22.5" customHeight="1">
      <c r="B1141" s="42"/>
      <c r="C1141" s="205" t="s">
        <v>1287</v>
      </c>
      <c r="D1141" s="205" t="s">
        <v>170</v>
      </c>
      <c r="E1141" s="206" t="s">
        <v>1288</v>
      </c>
      <c r="F1141" s="207" t="s">
        <v>1289</v>
      </c>
      <c r="G1141" s="208" t="s">
        <v>173</v>
      </c>
      <c r="H1141" s="209">
        <v>994.43299999999999</v>
      </c>
      <c r="I1141" s="210"/>
      <c r="J1141" s="211">
        <f>ROUND(I1141*H1141,2)</f>
        <v>0</v>
      </c>
      <c r="K1141" s="207" t="s">
        <v>174</v>
      </c>
      <c r="L1141" s="62"/>
      <c r="M1141" s="212" t="s">
        <v>21</v>
      </c>
      <c r="N1141" s="213" t="s">
        <v>42</v>
      </c>
      <c r="O1141" s="43"/>
      <c r="P1141" s="214">
        <f>O1141*H1141</f>
        <v>0</v>
      </c>
      <c r="Q1141" s="214">
        <v>1.16E-3</v>
      </c>
      <c r="R1141" s="214">
        <f>Q1141*H1141</f>
        <v>1.1535422799999999</v>
      </c>
      <c r="S1141" s="214">
        <v>0</v>
      </c>
      <c r="T1141" s="215">
        <f>S1141*H1141</f>
        <v>0</v>
      </c>
      <c r="AR1141" s="25" t="s">
        <v>286</v>
      </c>
      <c r="AT1141" s="25" t="s">
        <v>170</v>
      </c>
      <c r="AU1141" s="25" t="s">
        <v>80</v>
      </c>
      <c r="AY1141" s="25" t="s">
        <v>168</v>
      </c>
      <c r="BE1141" s="216">
        <f>IF(N1141="základní",J1141,0)</f>
        <v>0</v>
      </c>
      <c r="BF1141" s="216">
        <f>IF(N1141="snížená",J1141,0)</f>
        <v>0</v>
      </c>
      <c r="BG1141" s="216">
        <f>IF(N1141="zákl. přenesená",J1141,0)</f>
        <v>0</v>
      </c>
      <c r="BH1141" s="216">
        <f>IF(N1141="sníž. přenesená",J1141,0)</f>
        <v>0</v>
      </c>
      <c r="BI1141" s="216">
        <f>IF(N1141="nulová",J1141,0)</f>
        <v>0</v>
      </c>
      <c r="BJ1141" s="25" t="s">
        <v>78</v>
      </c>
      <c r="BK1141" s="216">
        <f>ROUND(I1141*H1141,2)</f>
        <v>0</v>
      </c>
      <c r="BL1141" s="25" t="s">
        <v>286</v>
      </c>
      <c r="BM1141" s="25" t="s">
        <v>1290</v>
      </c>
    </row>
    <row r="1142" spans="2:65" s="12" customFormat="1" ht="13.5">
      <c r="B1142" s="217"/>
      <c r="C1142" s="218"/>
      <c r="D1142" s="219" t="s">
        <v>177</v>
      </c>
      <c r="E1142" s="220" t="s">
        <v>21</v>
      </c>
      <c r="F1142" s="221" t="s">
        <v>1183</v>
      </c>
      <c r="G1142" s="218"/>
      <c r="H1142" s="222" t="s">
        <v>21</v>
      </c>
      <c r="I1142" s="223"/>
      <c r="J1142" s="218"/>
      <c r="K1142" s="218"/>
      <c r="L1142" s="224"/>
      <c r="M1142" s="225"/>
      <c r="N1142" s="226"/>
      <c r="O1142" s="226"/>
      <c r="P1142" s="226"/>
      <c r="Q1142" s="226"/>
      <c r="R1142" s="226"/>
      <c r="S1142" s="226"/>
      <c r="T1142" s="227"/>
      <c r="AT1142" s="228" t="s">
        <v>177</v>
      </c>
      <c r="AU1142" s="228" t="s">
        <v>80</v>
      </c>
      <c r="AV1142" s="12" t="s">
        <v>78</v>
      </c>
      <c r="AW1142" s="12" t="s">
        <v>35</v>
      </c>
      <c r="AX1142" s="12" t="s">
        <v>71</v>
      </c>
      <c r="AY1142" s="228" t="s">
        <v>168</v>
      </c>
    </row>
    <row r="1143" spans="2:65" s="13" customFormat="1" ht="13.5">
      <c r="B1143" s="229"/>
      <c r="C1143" s="230"/>
      <c r="D1143" s="219" t="s">
        <v>177</v>
      </c>
      <c r="E1143" s="231" t="s">
        <v>21</v>
      </c>
      <c r="F1143" s="232" t="s">
        <v>837</v>
      </c>
      <c r="G1143" s="230"/>
      <c r="H1143" s="233">
        <v>481.14</v>
      </c>
      <c r="I1143" s="234"/>
      <c r="J1143" s="230"/>
      <c r="K1143" s="230"/>
      <c r="L1143" s="235"/>
      <c r="M1143" s="236"/>
      <c r="N1143" s="237"/>
      <c r="O1143" s="237"/>
      <c r="P1143" s="237"/>
      <c r="Q1143" s="237"/>
      <c r="R1143" s="237"/>
      <c r="S1143" s="237"/>
      <c r="T1143" s="238"/>
      <c r="AT1143" s="239" t="s">
        <v>177</v>
      </c>
      <c r="AU1143" s="239" t="s">
        <v>80</v>
      </c>
      <c r="AV1143" s="13" t="s">
        <v>80</v>
      </c>
      <c r="AW1143" s="13" t="s">
        <v>35</v>
      </c>
      <c r="AX1143" s="13" t="s">
        <v>71</v>
      </c>
      <c r="AY1143" s="239" t="s">
        <v>168</v>
      </c>
    </row>
    <row r="1144" spans="2:65" s="13" customFormat="1" ht="13.5">
      <c r="B1144" s="229"/>
      <c r="C1144" s="230"/>
      <c r="D1144" s="219" t="s">
        <v>177</v>
      </c>
      <c r="E1144" s="231" t="s">
        <v>21</v>
      </c>
      <c r="F1144" s="232" t="s">
        <v>838</v>
      </c>
      <c r="G1144" s="230"/>
      <c r="H1144" s="233">
        <v>210.10499999999999</v>
      </c>
      <c r="I1144" s="234"/>
      <c r="J1144" s="230"/>
      <c r="K1144" s="230"/>
      <c r="L1144" s="235"/>
      <c r="M1144" s="236"/>
      <c r="N1144" s="237"/>
      <c r="O1144" s="237"/>
      <c r="P1144" s="237"/>
      <c r="Q1144" s="237"/>
      <c r="R1144" s="237"/>
      <c r="S1144" s="237"/>
      <c r="T1144" s="238"/>
      <c r="AT1144" s="239" t="s">
        <v>177</v>
      </c>
      <c r="AU1144" s="239" t="s">
        <v>80</v>
      </c>
      <c r="AV1144" s="13" t="s">
        <v>80</v>
      </c>
      <c r="AW1144" s="13" t="s">
        <v>35</v>
      </c>
      <c r="AX1144" s="13" t="s">
        <v>71</v>
      </c>
      <c r="AY1144" s="239" t="s">
        <v>168</v>
      </c>
    </row>
    <row r="1145" spans="2:65" s="12" customFormat="1" ht="13.5">
      <c r="B1145" s="217"/>
      <c r="C1145" s="218"/>
      <c r="D1145" s="219" t="s">
        <v>177</v>
      </c>
      <c r="E1145" s="220" t="s">
        <v>21</v>
      </c>
      <c r="F1145" s="221" t="s">
        <v>1187</v>
      </c>
      <c r="G1145" s="218"/>
      <c r="H1145" s="222" t="s">
        <v>21</v>
      </c>
      <c r="I1145" s="223"/>
      <c r="J1145" s="218"/>
      <c r="K1145" s="218"/>
      <c r="L1145" s="224"/>
      <c r="M1145" s="225"/>
      <c r="N1145" s="226"/>
      <c r="O1145" s="226"/>
      <c r="P1145" s="226"/>
      <c r="Q1145" s="226"/>
      <c r="R1145" s="226"/>
      <c r="S1145" s="226"/>
      <c r="T1145" s="227"/>
      <c r="AT1145" s="228" t="s">
        <v>177</v>
      </c>
      <c r="AU1145" s="228" t="s">
        <v>80</v>
      </c>
      <c r="AV1145" s="12" t="s">
        <v>78</v>
      </c>
      <c r="AW1145" s="12" t="s">
        <v>35</v>
      </c>
      <c r="AX1145" s="12" t="s">
        <v>71</v>
      </c>
      <c r="AY1145" s="228" t="s">
        <v>168</v>
      </c>
    </row>
    <row r="1146" spans="2:65" s="13" customFormat="1" ht="13.5">
      <c r="B1146" s="229"/>
      <c r="C1146" s="230"/>
      <c r="D1146" s="219" t="s">
        <v>177</v>
      </c>
      <c r="E1146" s="231" t="s">
        <v>21</v>
      </c>
      <c r="F1146" s="232" t="s">
        <v>840</v>
      </c>
      <c r="G1146" s="230"/>
      <c r="H1146" s="233">
        <v>222.58</v>
      </c>
      <c r="I1146" s="234"/>
      <c r="J1146" s="230"/>
      <c r="K1146" s="230"/>
      <c r="L1146" s="235"/>
      <c r="M1146" s="236"/>
      <c r="N1146" s="237"/>
      <c r="O1146" s="237"/>
      <c r="P1146" s="237"/>
      <c r="Q1146" s="237"/>
      <c r="R1146" s="237"/>
      <c r="S1146" s="237"/>
      <c r="T1146" s="238"/>
      <c r="AT1146" s="239" t="s">
        <v>177</v>
      </c>
      <c r="AU1146" s="239" t="s">
        <v>80</v>
      </c>
      <c r="AV1146" s="13" t="s">
        <v>80</v>
      </c>
      <c r="AW1146" s="13" t="s">
        <v>35</v>
      </c>
      <c r="AX1146" s="13" t="s">
        <v>71</v>
      </c>
      <c r="AY1146" s="239" t="s">
        <v>168</v>
      </c>
    </row>
    <row r="1147" spans="2:65" s="12" customFormat="1" ht="13.5">
      <c r="B1147" s="217"/>
      <c r="C1147" s="218"/>
      <c r="D1147" s="219" t="s">
        <v>177</v>
      </c>
      <c r="E1147" s="220" t="s">
        <v>21</v>
      </c>
      <c r="F1147" s="221" t="s">
        <v>841</v>
      </c>
      <c r="G1147" s="218"/>
      <c r="H1147" s="222" t="s">
        <v>21</v>
      </c>
      <c r="I1147" s="223"/>
      <c r="J1147" s="218"/>
      <c r="K1147" s="218"/>
      <c r="L1147" s="224"/>
      <c r="M1147" s="225"/>
      <c r="N1147" s="226"/>
      <c r="O1147" s="226"/>
      <c r="P1147" s="226"/>
      <c r="Q1147" s="226"/>
      <c r="R1147" s="226"/>
      <c r="S1147" s="226"/>
      <c r="T1147" s="227"/>
      <c r="AT1147" s="228" t="s">
        <v>177</v>
      </c>
      <c r="AU1147" s="228" t="s">
        <v>80</v>
      </c>
      <c r="AV1147" s="12" t="s">
        <v>78</v>
      </c>
      <c r="AW1147" s="12" t="s">
        <v>35</v>
      </c>
      <c r="AX1147" s="12" t="s">
        <v>71</v>
      </c>
      <c r="AY1147" s="228" t="s">
        <v>168</v>
      </c>
    </row>
    <row r="1148" spans="2:65" s="13" customFormat="1" ht="13.5">
      <c r="B1148" s="229"/>
      <c r="C1148" s="230"/>
      <c r="D1148" s="219" t="s">
        <v>177</v>
      </c>
      <c r="E1148" s="231" t="s">
        <v>21</v>
      </c>
      <c r="F1148" s="232" t="s">
        <v>842</v>
      </c>
      <c r="G1148" s="230"/>
      <c r="H1148" s="233">
        <v>70.483000000000004</v>
      </c>
      <c r="I1148" s="234"/>
      <c r="J1148" s="230"/>
      <c r="K1148" s="230"/>
      <c r="L1148" s="235"/>
      <c r="M1148" s="236"/>
      <c r="N1148" s="237"/>
      <c r="O1148" s="237"/>
      <c r="P1148" s="237"/>
      <c r="Q1148" s="237"/>
      <c r="R1148" s="237"/>
      <c r="S1148" s="237"/>
      <c r="T1148" s="238"/>
      <c r="AT1148" s="239" t="s">
        <v>177</v>
      </c>
      <c r="AU1148" s="239" t="s">
        <v>80</v>
      </c>
      <c r="AV1148" s="13" t="s">
        <v>80</v>
      </c>
      <c r="AW1148" s="13" t="s">
        <v>35</v>
      </c>
      <c r="AX1148" s="13" t="s">
        <v>71</v>
      </c>
      <c r="AY1148" s="239" t="s">
        <v>168</v>
      </c>
    </row>
    <row r="1149" spans="2:65" s="12" customFormat="1" ht="13.5">
      <c r="B1149" s="217"/>
      <c r="C1149" s="218"/>
      <c r="D1149" s="219" t="s">
        <v>177</v>
      </c>
      <c r="E1149" s="220" t="s">
        <v>21</v>
      </c>
      <c r="F1149" s="221" t="s">
        <v>1224</v>
      </c>
      <c r="G1149" s="218"/>
      <c r="H1149" s="222" t="s">
        <v>21</v>
      </c>
      <c r="I1149" s="223"/>
      <c r="J1149" s="218"/>
      <c r="K1149" s="218"/>
      <c r="L1149" s="224"/>
      <c r="M1149" s="225"/>
      <c r="N1149" s="226"/>
      <c r="O1149" s="226"/>
      <c r="P1149" s="226"/>
      <c r="Q1149" s="226"/>
      <c r="R1149" s="226"/>
      <c r="S1149" s="226"/>
      <c r="T1149" s="227"/>
      <c r="AT1149" s="228" t="s">
        <v>177</v>
      </c>
      <c r="AU1149" s="228" t="s">
        <v>80</v>
      </c>
      <c r="AV1149" s="12" t="s">
        <v>78</v>
      </c>
      <c r="AW1149" s="12" t="s">
        <v>35</v>
      </c>
      <c r="AX1149" s="12" t="s">
        <v>71</v>
      </c>
      <c r="AY1149" s="228" t="s">
        <v>168</v>
      </c>
    </row>
    <row r="1150" spans="2:65" s="13" customFormat="1" ht="13.5">
      <c r="B1150" s="229"/>
      <c r="C1150" s="230"/>
      <c r="D1150" s="219" t="s">
        <v>177</v>
      </c>
      <c r="E1150" s="231" t="s">
        <v>21</v>
      </c>
      <c r="F1150" s="232" t="s">
        <v>1291</v>
      </c>
      <c r="G1150" s="230"/>
      <c r="H1150" s="233">
        <v>10.125</v>
      </c>
      <c r="I1150" s="234"/>
      <c r="J1150" s="230"/>
      <c r="K1150" s="230"/>
      <c r="L1150" s="235"/>
      <c r="M1150" s="236"/>
      <c r="N1150" s="237"/>
      <c r="O1150" s="237"/>
      <c r="P1150" s="237"/>
      <c r="Q1150" s="237"/>
      <c r="R1150" s="237"/>
      <c r="S1150" s="237"/>
      <c r="T1150" s="238"/>
      <c r="AT1150" s="239" t="s">
        <v>177</v>
      </c>
      <c r="AU1150" s="239" t="s">
        <v>80</v>
      </c>
      <c r="AV1150" s="13" t="s">
        <v>80</v>
      </c>
      <c r="AW1150" s="13" t="s">
        <v>35</v>
      </c>
      <c r="AX1150" s="13" t="s">
        <v>71</v>
      </c>
      <c r="AY1150" s="239" t="s">
        <v>168</v>
      </c>
    </row>
    <row r="1151" spans="2:65" s="14" customFormat="1" ht="13.5">
      <c r="B1151" s="240"/>
      <c r="C1151" s="241"/>
      <c r="D1151" s="242" t="s">
        <v>177</v>
      </c>
      <c r="E1151" s="243" t="s">
        <v>21</v>
      </c>
      <c r="F1151" s="244" t="s">
        <v>184</v>
      </c>
      <c r="G1151" s="241"/>
      <c r="H1151" s="245">
        <v>994.43299999999999</v>
      </c>
      <c r="I1151" s="246"/>
      <c r="J1151" s="241"/>
      <c r="K1151" s="241"/>
      <c r="L1151" s="247"/>
      <c r="M1151" s="248"/>
      <c r="N1151" s="249"/>
      <c r="O1151" s="249"/>
      <c r="P1151" s="249"/>
      <c r="Q1151" s="249"/>
      <c r="R1151" s="249"/>
      <c r="S1151" s="249"/>
      <c r="T1151" s="250"/>
      <c r="AT1151" s="251" t="s">
        <v>177</v>
      </c>
      <c r="AU1151" s="251" t="s">
        <v>80</v>
      </c>
      <c r="AV1151" s="14" t="s">
        <v>175</v>
      </c>
      <c r="AW1151" s="14" t="s">
        <v>35</v>
      </c>
      <c r="AX1151" s="14" t="s">
        <v>78</v>
      </c>
      <c r="AY1151" s="251" t="s">
        <v>168</v>
      </c>
    </row>
    <row r="1152" spans="2:65" s="1" customFormat="1" ht="22.5" customHeight="1">
      <c r="B1152" s="42"/>
      <c r="C1152" s="255" t="s">
        <v>1292</v>
      </c>
      <c r="D1152" s="255" t="s">
        <v>253</v>
      </c>
      <c r="E1152" s="256" t="s">
        <v>1293</v>
      </c>
      <c r="F1152" s="257" t="s">
        <v>1294</v>
      </c>
      <c r="G1152" s="258" t="s">
        <v>208</v>
      </c>
      <c r="H1152" s="259">
        <v>81.146000000000001</v>
      </c>
      <c r="I1152" s="260"/>
      <c r="J1152" s="261">
        <f>ROUND(I1152*H1152,2)</f>
        <v>0</v>
      </c>
      <c r="K1152" s="257" t="s">
        <v>174</v>
      </c>
      <c r="L1152" s="262"/>
      <c r="M1152" s="263" t="s">
        <v>21</v>
      </c>
      <c r="N1152" s="264" t="s">
        <v>42</v>
      </c>
      <c r="O1152" s="43"/>
      <c r="P1152" s="214">
        <f>O1152*H1152</f>
        <v>0</v>
      </c>
      <c r="Q1152" s="214">
        <v>2.5000000000000001E-2</v>
      </c>
      <c r="R1152" s="214">
        <f>Q1152*H1152</f>
        <v>2.0286500000000003</v>
      </c>
      <c r="S1152" s="214">
        <v>0</v>
      </c>
      <c r="T1152" s="215">
        <f>S1152*H1152</f>
        <v>0</v>
      </c>
      <c r="AR1152" s="25" t="s">
        <v>402</v>
      </c>
      <c r="AT1152" s="25" t="s">
        <v>253</v>
      </c>
      <c r="AU1152" s="25" t="s">
        <v>80</v>
      </c>
      <c r="AY1152" s="25" t="s">
        <v>168</v>
      </c>
      <c r="BE1152" s="216">
        <f>IF(N1152="základní",J1152,0)</f>
        <v>0</v>
      </c>
      <c r="BF1152" s="216">
        <f>IF(N1152="snížená",J1152,0)</f>
        <v>0</v>
      </c>
      <c r="BG1152" s="216">
        <f>IF(N1152="zákl. přenesená",J1152,0)</f>
        <v>0</v>
      </c>
      <c r="BH1152" s="216">
        <f>IF(N1152="sníž. přenesená",J1152,0)</f>
        <v>0</v>
      </c>
      <c r="BI1152" s="216">
        <f>IF(N1152="nulová",J1152,0)</f>
        <v>0</v>
      </c>
      <c r="BJ1152" s="25" t="s">
        <v>78</v>
      </c>
      <c r="BK1152" s="216">
        <f>ROUND(I1152*H1152,2)</f>
        <v>0</v>
      </c>
      <c r="BL1152" s="25" t="s">
        <v>286</v>
      </c>
      <c r="BM1152" s="25" t="s">
        <v>1295</v>
      </c>
    </row>
    <row r="1153" spans="2:65" s="13" customFormat="1" ht="13.5">
      <c r="B1153" s="229"/>
      <c r="C1153" s="230"/>
      <c r="D1153" s="242" t="s">
        <v>177</v>
      </c>
      <c r="E1153" s="252" t="s">
        <v>21</v>
      </c>
      <c r="F1153" s="253" t="s">
        <v>1296</v>
      </c>
      <c r="G1153" s="230"/>
      <c r="H1153" s="254">
        <v>81.146000000000001</v>
      </c>
      <c r="I1153" s="234"/>
      <c r="J1153" s="230"/>
      <c r="K1153" s="230"/>
      <c r="L1153" s="235"/>
      <c r="M1153" s="236"/>
      <c r="N1153" s="237"/>
      <c r="O1153" s="237"/>
      <c r="P1153" s="237"/>
      <c r="Q1153" s="237"/>
      <c r="R1153" s="237"/>
      <c r="S1153" s="237"/>
      <c r="T1153" s="238"/>
      <c r="AT1153" s="239" t="s">
        <v>177</v>
      </c>
      <c r="AU1153" s="239" t="s">
        <v>80</v>
      </c>
      <c r="AV1153" s="13" t="s">
        <v>80</v>
      </c>
      <c r="AW1153" s="13" t="s">
        <v>35</v>
      </c>
      <c r="AX1153" s="13" t="s">
        <v>78</v>
      </c>
      <c r="AY1153" s="239" t="s">
        <v>168</v>
      </c>
    </row>
    <row r="1154" spans="2:65" s="1" customFormat="1" ht="22.5" customHeight="1">
      <c r="B1154" s="42"/>
      <c r="C1154" s="205" t="s">
        <v>1297</v>
      </c>
      <c r="D1154" s="205" t="s">
        <v>170</v>
      </c>
      <c r="E1154" s="206" t="s">
        <v>1298</v>
      </c>
      <c r="F1154" s="207" t="s">
        <v>1299</v>
      </c>
      <c r="G1154" s="208" t="s">
        <v>173</v>
      </c>
      <c r="H1154" s="209">
        <v>11.712</v>
      </c>
      <c r="I1154" s="210"/>
      <c r="J1154" s="211">
        <f>ROUND(I1154*H1154,2)</f>
        <v>0</v>
      </c>
      <c r="K1154" s="207" t="s">
        <v>21</v>
      </c>
      <c r="L1154" s="62"/>
      <c r="M1154" s="212" t="s">
        <v>21</v>
      </c>
      <c r="N1154" s="213" t="s">
        <v>42</v>
      </c>
      <c r="O1154" s="43"/>
      <c r="P1154" s="214">
        <f>O1154*H1154</f>
        <v>0</v>
      </c>
      <c r="Q1154" s="214">
        <v>2.4000000000000001E-4</v>
      </c>
      <c r="R1154" s="214">
        <f>Q1154*H1154</f>
        <v>2.81088E-3</v>
      </c>
      <c r="S1154" s="214">
        <v>0</v>
      </c>
      <c r="T1154" s="215">
        <f>S1154*H1154</f>
        <v>0</v>
      </c>
      <c r="AR1154" s="25" t="s">
        <v>286</v>
      </c>
      <c r="AT1154" s="25" t="s">
        <v>170</v>
      </c>
      <c r="AU1154" s="25" t="s">
        <v>80</v>
      </c>
      <c r="AY1154" s="25" t="s">
        <v>168</v>
      </c>
      <c r="BE1154" s="216">
        <f>IF(N1154="základní",J1154,0)</f>
        <v>0</v>
      </c>
      <c r="BF1154" s="216">
        <f>IF(N1154="snížená",J1154,0)</f>
        <v>0</v>
      </c>
      <c r="BG1154" s="216">
        <f>IF(N1154="zákl. přenesená",J1154,0)</f>
        <v>0</v>
      </c>
      <c r="BH1154" s="216">
        <f>IF(N1154="sníž. přenesená",J1154,0)</f>
        <v>0</v>
      </c>
      <c r="BI1154" s="216">
        <f>IF(N1154="nulová",J1154,0)</f>
        <v>0</v>
      </c>
      <c r="BJ1154" s="25" t="s">
        <v>78</v>
      </c>
      <c r="BK1154" s="216">
        <f>ROUND(I1154*H1154,2)</f>
        <v>0</v>
      </c>
      <c r="BL1154" s="25" t="s">
        <v>286</v>
      </c>
      <c r="BM1154" s="25" t="s">
        <v>1300</v>
      </c>
    </row>
    <row r="1155" spans="2:65" s="12" customFormat="1" ht="13.5">
      <c r="B1155" s="217"/>
      <c r="C1155" s="218"/>
      <c r="D1155" s="219" t="s">
        <v>177</v>
      </c>
      <c r="E1155" s="220" t="s">
        <v>21</v>
      </c>
      <c r="F1155" s="221" t="s">
        <v>1301</v>
      </c>
      <c r="G1155" s="218"/>
      <c r="H1155" s="222" t="s">
        <v>21</v>
      </c>
      <c r="I1155" s="223"/>
      <c r="J1155" s="218"/>
      <c r="K1155" s="218"/>
      <c r="L1155" s="224"/>
      <c r="M1155" s="225"/>
      <c r="N1155" s="226"/>
      <c r="O1155" s="226"/>
      <c r="P1155" s="226"/>
      <c r="Q1155" s="226"/>
      <c r="R1155" s="226"/>
      <c r="S1155" s="226"/>
      <c r="T1155" s="227"/>
      <c r="AT1155" s="228" t="s">
        <v>177</v>
      </c>
      <c r="AU1155" s="228" t="s">
        <v>80</v>
      </c>
      <c r="AV1155" s="12" t="s">
        <v>78</v>
      </c>
      <c r="AW1155" s="12" t="s">
        <v>35</v>
      </c>
      <c r="AX1155" s="12" t="s">
        <v>71</v>
      </c>
      <c r="AY1155" s="228" t="s">
        <v>168</v>
      </c>
    </row>
    <row r="1156" spans="2:65" s="13" customFormat="1" ht="13.5">
      <c r="B1156" s="229"/>
      <c r="C1156" s="230"/>
      <c r="D1156" s="242" t="s">
        <v>177</v>
      </c>
      <c r="E1156" s="252" t="s">
        <v>21</v>
      </c>
      <c r="F1156" s="253" t="s">
        <v>1302</v>
      </c>
      <c r="G1156" s="230"/>
      <c r="H1156" s="254">
        <v>11.712</v>
      </c>
      <c r="I1156" s="234"/>
      <c r="J1156" s="230"/>
      <c r="K1156" s="230"/>
      <c r="L1156" s="235"/>
      <c r="M1156" s="236"/>
      <c r="N1156" s="237"/>
      <c r="O1156" s="237"/>
      <c r="P1156" s="237"/>
      <c r="Q1156" s="237"/>
      <c r="R1156" s="237"/>
      <c r="S1156" s="237"/>
      <c r="T1156" s="238"/>
      <c r="AT1156" s="239" t="s">
        <v>177</v>
      </c>
      <c r="AU1156" s="239" t="s">
        <v>80</v>
      </c>
      <c r="AV1156" s="13" t="s">
        <v>80</v>
      </c>
      <c r="AW1156" s="13" t="s">
        <v>35</v>
      </c>
      <c r="AX1156" s="13" t="s">
        <v>78</v>
      </c>
      <c r="AY1156" s="239" t="s">
        <v>168</v>
      </c>
    </row>
    <row r="1157" spans="2:65" s="1" customFormat="1" ht="22.5" customHeight="1">
      <c r="B1157" s="42"/>
      <c r="C1157" s="255" t="s">
        <v>1303</v>
      </c>
      <c r="D1157" s="255" t="s">
        <v>253</v>
      </c>
      <c r="E1157" s="256" t="s">
        <v>1304</v>
      </c>
      <c r="F1157" s="257" t="s">
        <v>1305</v>
      </c>
      <c r="G1157" s="258" t="s">
        <v>173</v>
      </c>
      <c r="H1157" s="259">
        <v>11.946</v>
      </c>
      <c r="I1157" s="260"/>
      <c r="J1157" s="261">
        <f>ROUND(I1157*H1157,2)</f>
        <v>0</v>
      </c>
      <c r="K1157" s="257" t="s">
        <v>174</v>
      </c>
      <c r="L1157" s="262"/>
      <c r="M1157" s="263" t="s">
        <v>21</v>
      </c>
      <c r="N1157" s="264" t="s">
        <v>42</v>
      </c>
      <c r="O1157" s="43"/>
      <c r="P1157" s="214">
        <f>O1157*H1157</f>
        <v>0</v>
      </c>
      <c r="Q1157" s="214">
        <v>4.1999999999999997E-3</v>
      </c>
      <c r="R1157" s="214">
        <f>Q1157*H1157</f>
        <v>5.0173199999999994E-2</v>
      </c>
      <c r="S1157" s="214">
        <v>0</v>
      </c>
      <c r="T1157" s="215">
        <f>S1157*H1157</f>
        <v>0</v>
      </c>
      <c r="AR1157" s="25" t="s">
        <v>402</v>
      </c>
      <c r="AT1157" s="25" t="s">
        <v>253</v>
      </c>
      <c r="AU1157" s="25" t="s">
        <v>80</v>
      </c>
      <c r="AY1157" s="25" t="s">
        <v>168</v>
      </c>
      <c r="BE1157" s="216">
        <f>IF(N1157="základní",J1157,0)</f>
        <v>0</v>
      </c>
      <c r="BF1157" s="216">
        <f>IF(N1157="snížená",J1157,0)</f>
        <v>0</v>
      </c>
      <c r="BG1157" s="216">
        <f>IF(N1157="zákl. přenesená",J1157,0)</f>
        <v>0</v>
      </c>
      <c r="BH1157" s="216">
        <f>IF(N1157="sníž. přenesená",J1157,0)</f>
        <v>0</v>
      </c>
      <c r="BI1157" s="216">
        <f>IF(N1157="nulová",J1157,0)</f>
        <v>0</v>
      </c>
      <c r="BJ1157" s="25" t="s">
        <v>78</v>
      </c>
      <c r="BK1157" s="216">
        <f>ROUND(I1157*H1157,2)</f>
        <v>0</v>
      </c>
      <c r="BL1157" s="25" t="s">
        <v>286</v>
      </c>
      <c r="BM1157" s="25" t="s">
        <v>1306</v>
      </c>
    </row>
    <row r="1158" spans="2:65" s="13" customFormat="1" ht="13.5">
      <c r="B1158" s="229"/>
      <c r="C1158" s="230"/>
      <c r="D1158" s="242" t="s">
        <v>177</v>
      </c>
      <c r="E1158" s="230"/>
      <c r="F1158" s="253" t="s">
        <v>1307</v>
      </c>
      <c r="G1158" s="230"/>
      <c r="H1158" s="254">
        <v>11.946</v>
      </c>
      <c r="I1158" s="234"/>
      <c r="J1158" s="230"/>
      <c r="K1158" s="230"/>
      <c r="L1158" s="235"/>
      <c r="M1158" s="236"/>
      <c r="N1158" s="237"/>
      <c r="O1158" s="237"/>
      <c r="P1158" s="237"/>
      <c r="Q1158" s="237"/>
      <c r="R1158" s="237"/>
      <c r="S1158" s="237"/>
      <c r="T1158" s="238"/>
      <c r="AT1158" s="239" t="s">
        <v>177</v>
      </c>
      <c r="AU1158" s="239" t="s">
        <v>80</v>
      </c>
      <c r="AV1158" s="13" t="s">
        <v>80</v>
      </c>
      <c r="AW1158" s="13" t="s">
        <v>6</v>
      </c>
      <c r="AX1158" s="13" t="s">
        <v>78</v>
      </c>
      <c r="AY1158" s="239" t="s">
        <v>168</v>
      </c>
    </row>
    <row r="1159" spans="2:65" s="1" customFormat="1" ht="22.5" customHeight="1">
      <c r="B1159" s="42"/>
      <c r="C1159" s="205" t="s">
        <v>1308</v>
      </c>
      <c r="D1159" s="205" t="s">
        <v>170</v>
      </c>
      <c r="E1159" s="206" t="s">
        <v>1309</v>
      </c>
      <c r="F1159" s="207" t="s">
        <v>1310</v>
      </c>
      <c r="G1159" s="208" t="s">
        <v>1153</v>
      </c>
      <c r="H1159" s="279"/>
      <c r="I1159" s="210"/>
      <c r="J1159" s="211">
        <f>ROUND(I1159*H1159,2)</f>
        <v>0</v>
      </c>
      <c r="K1159" s="207" t="s">
        <v>174</v>
      </c>
      <c r="L1159" s="62"/>
      <c r="M1159" s="212" t="s">
        <v>21</v>
      </c>
      <c r="N1159" s="213" t="s">
        <v>42</v>
      </c>
      <c r="O1159" s="43"/>
      <c r="P1159" s="214">
        <f>O1159*H1159</f>
        <v>0</v>
      </c>
      <c r="Q1159" s="214">
        <v>0</v>
      </c>
      <c r="R1159" s="214">
        <f>Q1159*H1159</f>
        <v>0</v>
      </c>
      <c r="S1159" s="214">
        <v>0</v>
      </c>
      <c r="T1159" s="215">
        <f>S1159*H1159</f>
        <v>0</v>
      </c>
      <c r="AR1159" s="25" t="s">
        <v>286</v>
      </c>
      <c r="AT1159" s="25" t="s">
        <v>170</v>
      </c>
      <c r="AU1159" s="25" t="s">
        <v>80</v>
      </c>
      <c r="AY1159" s="25" t="s">
        <v>168</v>
      </c>
      <c r="BE1159" s="216">
        <f>IF(N1159="základní",J1159,0)</f>
        <v>0</v>
      </c>
      <c r="BF1159" s="216">
        <f>IF(N1159="snížená",J1159,0)</f>
        <v>0</v>
      </c>
      <c r="BG1159" s="216">
        <f>IF(N1159="zákl. přenesená",J1159,0)</f>
        <v>0</v>
      </c>
      <c r="BH1159" s="216">
        <f>IF(N1159="sníž. přenesená",J1159,0)</f>
        <v>0</v>
      </c>
      <c r="BI1159" s="216">
        <f>IF(N1159="nulová",J1159,0)</f>
        <v>0</v>
      </c>
      <c r="BJ1159" s="25" t="s">
        <v>78</v>
      </c>
      <c r="BK1159" s="216">
        <f>ROUND(I1159*H1159,2)</f>
        <v>0</v>
      </c>
      <c r="BL1159" s="25" t="s">
        <v>286</v>
      </c>
      <c r="BM1159" s="25" t="s">
        <v>1311</v>
      </c>
    </row>
    <row r="1160" spans="2:65" s="11" customFormat="1" ht="29.85" customHeight="1">
      <c r="B1160" s="188"/>
      <c r="C1160" s="189"/>
      <c r="D1160" s="202" t="s">
        <v>70</v>
      </c>
      <c r="E1160" s="203" t="s">
        <v>1312</v>
      </c>
      <c r="F1160" s="203" t="s">
        <v>1313</v>
      </c>
      <c r="G1160" s="189"/>
      <c r="H1160" s="189"/>
      <c r="I1160" s="192"/>
      <c r="J1160" s="204">
        <f>BK1160</f>
        <v>0</v>
      </c>
      <c r="K1160" s="189"/>
      <c r="L1160" s="194"/>
      <c r="M1160" s="195"/>
      <c r="N1160" s="196"/>
      <c r="O1160" s="196"/>
      <c r="P1160" s="197">
        <f>SUM(P1161:P1167)</f>
        <v>0</v>
      </c>
      <c r="Q1160" s="196"/>
      <c r="R1160" s="197">
        <f>SUM(R1161:R1167)</f>
        <v>1.4250000000000001E-2</v>
      </c>
      <c r="S1160" s="196"/>
      <c r="T1160" s="198">
        <f>SUM(T1161:T1167)</f>
        <v>0.11535000000000001</v>
      </c>
      <c r="AR1160" s="199" t="s">
        <v>80</v>
      </c>
      <c r="AT1160" s="200" t="s">
        <v>70</v>
      </c>
      <c r="AU1160" s="200" t="s">
        <v>78</v>
      </c>
      <c r="AY1160" s="199" t="s">
        <v>168</v>
      </c>
      <c r="BK1160" s="201">
        <f>SUM(BK1161:BK1167)</f>
        <v>0</v>
      </c>
    </row>
    <row r="1161" spans="2:65" s="1" customFormat="1" ht="22.5" customHeight="1">
      <c r="B1161" s="42"/>
      <c r="C1161" s="205" t="s">
        <v>1314</v>
      </c>
      <c r="D1161" s="205" t="s">
        <v>170</v>
      </c>
      <c r="E1161" s="206" t="s">
        <v>1315</v>
      </c>
      <c r="F1161" s="207" t="s">
        <v>1316</v>
      </c>
      <c r="G1161" s="208" t="s">
        <v>272</v>
      </c>
      <c r="H1161" s="209">
        <v>5</v>
      </c>
      <c r="I1161" s="210"/>
      <c r="J1161" s="211">
        <f>ROUND(I1161*H1161,2)</f>
        <v>0</v>
      </c>
      <c r="K1161" s="207" t="s">
        <v>174</v>
      </c>
      <c r="L1161" s="62"/>
      <c r="M1161" s="212" t="s">
        <v>21</v>
      </c>
      <c r="N1161" s="213" t="s">
        <v>42</v>
      </c>
      <c r="O1161" s="43"/>
      <c r="P1161" s="214">
        <f>O1161*H1161</f>
        <v>0</v>
      </c>
      <c r="Q1161" s="214">
        <v>0</v>
      </c>
      <c r="R1161" s="214">
        <f>Q1161*H1161</f>
        <v>0</v>
      </c>
      <c r="S1161" s="214">
        <v>2.307E-2</v>
      </c>
      <c r="T1161" s="215">
        <f>S1161*H1161</f>
        <v>0.11535000000000001</v>
      </c>
      <c r="AR1161" s="25" t="s">
        <v>286</v>
      </c>
      <c r="AT1161" s="25" t="s">
        <v>170</v>
      </c>
      <c r="AU1161" s="25" t="s">
        <v>80</v>
      </c>
      <c r="AY1161" s="25" t="s">
        <v>168</v>
      </c>
      <c r="BE1161" s="216">
        <f>IF(N1161="základní",J1161,0)</f>
        <v>0</v>
      </c>
      <c r="BF1161" s="216">
        <f>IF(N1161="snížená",J1161,0)</f>
        <v>0</v>
      </c>
      <c r="BG1161" s="216">
        <f>IF(N1161="zákl. přenesená",J1161,0)</f>
        <v>0</v>
      </c>
      <c r="BH1161" s="216">
        <f>IF(N1161="sníž. přenesená",J1161,0)</f>
        <v>0</v>
      </c>
      <c r="BI1161" s="216">
        <f>IF(N1161="nulová",J1161,0)</f>
        <v>0</v>
      </c>
      <c r="BJ1161" s="25" t="s">
        <v>78</v>
      </c>
      <c r="BK1161" s="216">
        <f>ROUND(I1161*H1161,2)</f>
        <v>0</v>
      </c>
      <c r="BL1161" s="25" t="s">
        <v>286</v>
      </c>
      <c r="BM1161" s="25" t="s">
        <v>1317</v>
      </c>
    </row>
    <row r="1162" spans="2:65" s="12" customFormat="1" ht="13.5">
      <c r="B1162" s="217"/>
      <c r="C1162" s="218"/>
      <c r="D1162" s="219" t="s">
        <v>177</v>
      </c>
      <c r="E1162" s="220" t="s">
        <v>21</v>
      </c>
      <c r="F1162" s="221" t="s">
        <v>1318</v>
      </c>
      <c r="G1162" s="218"/>
      <c r="H1162" s="222" t="s">
        <v>21</v>
      </c>
      <c r="I1162" s="223"/>
      <c r="J1162" s="218"/>
      <c r="K1162" s="218"/>
      <c r="L1162" s="224"/>
      <c r="M1162" s="225"/>
      <c r="N1162" s="226"/>
      <c r="O1162" s="226"/>
      <c r="P1162" s="226"/>
      <c r="Q1162" s="226"/>
      <c r="R1162" s="226"/>
      <c r="S1162" s="226"/>
      <c r="T1162" s="227"/>
      <c r="AT1162" s="228" t="s">
        <v>177</v>
      </c>
      <c r="AU1162" s="228" t="s">
        <v>80</v>
      </c>
      <c r="AV1162" s="12" t="s">
        <v>78</v>
      </c>
      <c r="AW1162" s="12" t="s">
        <v>35</v>
      </c>
      <c r="AX1162" s="12" t="s">
        <v>71</v>
      </c>
      <c r="AY1162" s="228" t="s">
        <v>168</v>
      </c>
    </row>
    <row r="1163" spans="2:65" s="13" customFormat="1" ht="13.5">
      <c r="B1163" s="229"/>
      <c r="C1163" s="230"/>
      <c r="D1163" s="242" t="s">
        <v>177</v>
      </c>
      <c r="E1163" s="252" t="s">
        <v>21</v>
      </c>
      <c r="F1163" s="253" t="s">
        <v>199</v>
      </c>
      <c r="G1163" s="230"/>
      <c r="H1163" s="254">
        <v>5</v>
      </c>
      <c r="I1163" s="234"/>
      <c r="J1163" s="230"/>
      <c r="K1163" s="230"/>
      <c r="L1163" s="235"/>
      <c r="M1163" s="236"/>
      <c r="N1163" s="237"/>
      <c r="O1163" s="237"/>
      <c r="P1163" s="237"/>
      <c r="Q1163" s="237"/>
      <c r="R1163" s="237"/>
      <c r="S1163" s="237"/>
      <c r="T1163" s="238"/>
      <c r="AT1163" s="239" t="s">
        <v>177</v>
      </c>
      <c r="AU1163" s="239" t="s">
        <v>80</v>
      </c>
      <c r="AV1163" s="13" t="s">
        <v>80</v>
      </c>
      <c r="AW1163" s="13" t="s">
        <v>35</v>
      </c>
      <c r="AX1163" s="13" t="s">
        <v>78</v>
      </c>
      <c r="AY1163" s="239" t="s">
        <v>168</v>
      </c>
    </row>
    <row r="1164" spans="2:65" s="1" customFormat="1" ht="22.5" customHeight="1">
      <c r="B1164" s="42"/>
      <c r="C1164" s="205" t="s">
        <v>1319</v>
      </c>
      <c r="D1164" s="205" t="s">
        <v>170</v>
      </c>
      <c r="E1164" s="206" t="s">
        <v>1320</v>
      </c>
      <c r="F1164" s="207" t="s">
        <v>1321</v>
      </c>
      <c r="G1164" s="208" t="s">
        <v>272</v>
      </c>
      <c r="H1164" s="209">
        <v>5</v>
      </c>
      <c r="I1164" s="210"/>
      <c r="J1164" s="211">
        <f>ROUND(I1164*H1164,2)</f>
        <v>0</v>
      </c>
      <c r="K1164" s="207" t="s">
        <v>174</v>
      </c>
      <c r="L1164" s="62"/>
      <c r="M1164" s="212" t="s">
        <v>21</v>
      </c>
      <c r="N1164" s="213" t="s">
        <v>42</v>
      </c>
      <c r="O1164" s="43"/>
      <c r="P1164" s="214">
        <f>O1164*H1164</f>
        <v>0</v>
      </c>
      <c r="Q1164" s="214">
        <v>2.8500000000000001E-3</v>
      </c>
      <c r="R1164" s="214">
        <f>Q1164*H1164</f>
        <v>1.4250000000000001E-2</v>
      </c>
      <c r="S1164" s="214">
        <v>0</v>
      </c>
      <c r="T1164" s="215">
        <f>S1164*H1164</f>
        <v>0</v>
      </c>
      <c r="AR1164" s="25" t="s">
        <v>286</v>
      </c>
      <c r="AT1164" s="25" t="s">
        <v>170</v>
      </c>
      <c r="AU1164" s="25" t="s">
        <v>80</v>
      </c>
      <c r="AY1164" s="25" t="s">
        <v>168</v>
      </c>
      <c r="BE1164" s="216">
        <f>IF(N1164="základní",J1164,0)</f>
        <v>0</v>
      </c>
      <c r="BF1164" s="216">
        <f>IF(N1164="snížená",J1164,0)</f>
        <v>0</v>
      </c>
      <c r="BG1164" s="216">
        <f>IF(N1164="zákl. přenesená",J1164,0)</f>
        <v>0</v>
      </c>
      <c r="BH1164" s="216">
        <f>IF(N1164="sníž. přenesená",J1164,0)</f>
        <v>0</v>
      </c>
      <c r="BI1164" s="216">
        <f>IF(N1164="nulová",J1164,0)</f>
        <v>0</v>
      </c>
      <c r="BJ1164" s="25" t="s">
        <v>78</v>
      </c>
      <c r="BK1164" s="216">
        <f>ROUND(I1164*H1164,2)</f>
        <v>0</v>
      </c>
      <c r="BL1164" s="25" t="s">
        <v>286</v>
      </c>
      <c r="BM1164" s="25" t="s">
        <v>1322</v>
      </c>
    </row>
    <row r="1165" spans="2:65" s="12" customFormat="1" ht="13.5">
      <c r="B1165" s="217"/>
      <c r="C1165" s="218"/>
      <c r="D1165" s="219" t="s">
        <v>177</v>
      </c>
      <c r="E1165" s="220" t="s">
        <v>21</v>
      </c>
      <c r="F1165" s="221" t="s">
        <v>1318</v>
      </c>
      <c r="G1165" s="218"/>
      <c r="H1165" s="222" t="s">
        <v>21</v>
      </c>
      <c r="I1165" s="223"/>
      <c r="J1165" s="218"/>
      <c r="K1165" s="218"/>
      <c r="L1165" s="224"/>
      <c r="M1165" s="225"/>
      <c r="N1165" s="226"/>
      <c r="O1165" s="226"/>
      <c r="P1165" s="226"/>
      <c r="Q1165" s="226"/>
      <c r="R1165" s="226"/>
      <c r="S1165" s="226"/>
      <c r="T1165" s="227"/>
      <c r="AT1165" s="228" t="s">
        <v>177</v>
      </c>
      <c r="AU1165" s="228" t="s">
        <v>80</v>
      </c>
      <c r="AV1165" s="12" t="s">
        <v>78</v>
      </c>
      <c r="AW1165" s="12" t="s">
        <v>35</v>
      </c>
      <c r="AX1165" s="12" t="s">
        <v>71</v>
      </c>
      <c r="AY1165" s="228" t="s">
        <v>168</v>
      </c>
    </row>
    <row r="1166" spans="2:65" s="13" customFormat="1" ht="13.5">
      <c r="B1166" s="229"/>
      <c r="C1166" s="230"/>
      <c r="D1166" s="242" t="s">
        <v>177</v>
      </c>
      <c r="E1166" s="252" t="s">
        <v>21</v>
      </c>
      <c r="F1166" s="253" t="s">
        <v>199</v>
      </c>
      <c r="G1166" s="230"/>
      <c r="H1166" s="254">
        <v>5</v>
      </c>
      <c r="I1166" s="234"/>
      <c r="J1166" s="230"/>
      <c r="K1166" s="230"/>
      <c r="L1166" s="235"/>
      <c r="M1166" s="236"/>
      <c r="N1166" s="237"/>
      <c r="O1166" s="237"/>
      <c r="P1166" s="237"/>
      <c r="Q1166" s="237"/>
      <c r="R1166" s="237"/>
      <c r="S1166" s="237"/>
      <c r="T1166" s="238"/>
      <c r="AT1166" s="239" t="s">
        <v>177</v>
      </c>
      <c r="AU1166" s="239" t="s">
        <v>80</v>
      </c>
      <c r="AV1166" s="13" t="s">
        <v>80</v>
      </c>
      <c r="AW1166" s="13" t="s">
        <v>35</v>
      </c>
      <c r="AX1166" s="13" t="s">
        <v>78</v>
      </c>
      <c r="AY1166" s="239" t="s">
        <v>168</v>
      </c>
    </row>
    <row r="1167" spans="2:65" s="1" customFormat="1" ht="22.5" customHeight="1">
      <c r="B1167" s="42"/>
      <c r="C1167" s="205" t="s">
        <v>1323</v>
      </c>
      <c r="D1167" s="205" t="s">
        <v>170</v>
      </c>
      <c r="E1167" s="206" t="s">
        <v>1324</v>
      </c>
      <c r="F1167" s="207" t="s">
        <v>1325</v>
      </c>
      <c r="G1167" s="208" t="s">
        <v>1153</v>
      </c>
      <c r="H1167" s="279"/>
      <c r="I1167" s="210"/>
      <c r="J1167" s="211">
        <f>ROUND(I1167*H1167,2)</f>
        <v>0</v>
      </c>
      <c r="K1167" s="207" t="s">
        <v>174</v>
      </c>
      <c r="L1167" s="62"/>
      <c r="M1167" s="212" t="s">
        <v>21</v>
      </c>
      <c r="N1167" s="213" t="s">
        <v>42</v>
      </c>
      <c r="O1167" s="43"/>
      <c r="P1167" s="214">
        <f>O1167*H1167</f>
        <v>0</v>
      </c>
      <c r="Q1167" s="214">
        <v>0</v>
      </c>
      <c r="R1167" s="214">
        <f>Q1167*H1167</f>
        <v>0</v>
      </c>
      <c r="S1167" s="214">
        <v>0</v>
      </c>
      <c r="T1167" s="215">
        <f>S1167*H1167</f>
        <v>0</v>
      </c>
      <c r="AR1167" s="25" t="s">
        <v>286</v>
      </c>
      <c r="AT1167" s="25" t="s">
        <v>170</v>
      </c>
      <c r="AU1167" s="25" t="s">
        <v>80</v>
      </c>
      <c r="AY1167" s="25" t="s">
        <v>168</v>
      </c>
      <c r="BE1167" s="216">
        <f>IF(N1167="základní",J1167,0)</f>
        <v>0</v>
      </c>
      <c r="BF1167" s="216">
        <f>IF(N1167="snížená",J1167,0)</f>
        <v>0</v>
      </c>
      <c r="BG1167" s="216">
        <f>IF(N1167="zákl. přenesená",J1167,0)</f>
        <v>0</v>
      </c>
      <c r="BH1167" s="216">
        <f>IF(N1167="sníž. přenesená",J1167,0)</f>
        <v>0</v>
      </c>
      <c r="BI1167" s="216">
        <f>IF(N1167="nulová",J1167,0)</f>
        <v>0</v>
      </c>
      <c r="BJ1167" s="25" t="s">
        <v>78</v>
      </c>
      <c r="BK1167" s="216">
        <f>ROUND(I1167*H1167,2)</f>
        <v>0</v>
      </c>
      <c r="BL1167" s="25" t="s">
        <v>286</v>
      </c>
      <c r="BM1167" s="25" t="s">
        <v>1326</v>
      </c>
    </row>
    <row r="1168" spans="2:65" s="11" customFormat="1" ht="29.85" customHeight="1">
      <c r="B1168" s="188"/>
      <c r="C1168" s="189"/>
      <c r="D1168" s="202" t="s">
        <v>70</v>
      </c>
      <c r="E1168" s="203" t="s">
        <v>1327</v>
      </c>
      <c r="F1168" s="203" t="s">
        <v>1328</v>
      </c>
      <c r="G1168" s="189"/>
      <c r="H1168" s="189"/>
      <c r="I1168" s="192"/>
      <c r="J1168" s="204">
        <f>BK1168</f>
        <v>0</v>
      </c>
      <c r="K1168" s="189"/>
      <c r="L1168" s="194"/>
      <c r="M1168" s="195"/>
      <c r="N1168" s="196"/>
      <c r="O1168" s="196"/>
      <c r="P1168" s="197">
        <f>SUM(P1169:P1190)</f>
        <v>0</v>
      </c>
      <c r="Q1168" s="196"/>
      <c r="R1168" s="197">
        <f>SUM(R1169:R1190)</f>
        <v>3.3360499299999997</v>
      </c>
      <c r="S1168" s="196"/>
      <c r="T1168" s="198">
        <f>SUM(T1169:T1190)</f>
        <v>4.0444000000000004</v>
      </c>
      <c r="AR1168" s="199" t="s">
        <v>80</v>
      </c>
      <c r="AT1168" s="200" t="s">
        <v>70</v>
      </c>
      <c r="AU1168" s="200" t="s">
        <v>78</v>
      </c>
      <c r="AY1168" s="199" t="s">
        <v>168</v>
      </c>
      <c r="BK1168" s="201">
        <f>SUM(BK1169:BK1190)</f>
        <v>0</v>
      </c>
    </row>
    <row r="1169" spans="2:65" s="1" customFormat="1" ht="22.5" customHeight="1">
      <c r="B1169" s="42"/>
      <c r="C1169" s="205" t="s">
        <v>1329</v>
      </c>
      <c r="D1169" s="205" t="s">
        <v>170</v>
      </c>
      <c r="E1169" s="206" t="s">
        <v>1330</v>
      </c>
      <c r="F1169" s="207" t="s">
        <v>1331</v>
      </c>
      <c r="G1169" s="208" t="s">
        <v>173</v>
      </c>
      <c r="H1169" s="209">
        <v>17.966000000000001</v>
      </c>
      <c r="I1169" s="210"/>
      <c r="J1169" s="211">
        <f>ROUND(I1169*H1169,2)</f>
        <v>0</v>
      </c>
      <c r="K1169" s="207" t="s">
        <v>174</v>
      </c>
      <c r="L1169" s="62"/>
      <c r="M1169" s="212" t="s">
        <v>21</v>
      </c>
      <c r="N1169" s="213" t="s">
        <v>42</v>
      </c>
      <c r="O1169" s="43"/>
      <c r="P1169" s="214">
        <f>O1169*H1169</f>
        <v>0</v>
      </c>
      <c r="Q1169" s="214">
        <v>9.9600000000000001E-3</v>
      </c>
      <c r="R1169" s="214">
        <f>Q1169*H1169</f>
        <v>0.17894136000000002</v>
      </c>
      <c r="S1169" s="214">
        <v>0</v>
      </c>
      <c r="T1169" s="215">
        <f>S1169*H1169</f>
        <v>0</v>
      </c>
      <c r="AR1169" s="25" t="s">
        <v>286</v>
      </c>
      <c r="AT1169" s="25" t="s">
        <v>170</v>
      </c>
      <c r="AU1169" s="25" t="s">
        <v>80</v>
      </c>
      <c r="AY1169" s="25" t="s">
        <v>168</v>
      </c>
      <c r="BE1169" s="216">
        <f>IF(N1169="základní",J1169,0)</f>
        <v>0</v>
      </c>
      <c r="BF1169" s="216">
        <f>IF(N1169="snížená",J1169,0)</f>
        <v>0</v>
      </c>
      <c r="BG1169" s="216">
        <f>IF(N1169="zákl. přenesená",J1169,0)</f>
        <v>0</v>
      </c>
      <c r="BH1169" s="216">
        <f>IF(N1169="sníž. přenesená",J1169,0)</f>
        <v>0</v>
      </c>
      <c r="BI1169" s="216">
        <f>IF(N1169="nulová",J1169,0)</f>
        <v>0</v>
      </c>
      <c r="BJ1169" s="25" t="s">
        <v>78</v>
      </c>
      <c r="BK1169" s="216">
        <f>ROUND(I1169*H1169,2)</f>
        <v>0</v>
      </c>
      <c r="BL1169" s="25" t="s">
        <v>286</v>
      </c>
      <c r="BM1169" s="25" t="s">
        <v>1332</v>
      </c>
    </row>
    <row r="1170" spans="2:65" s="12" customFormat="1" ht="13.5">
      <c r="B1170" s="217"/>
      <c r="C1170" s="218"/>
      <c r="D1170" s="219" t="s">
        <v>177</v>
      </c>
      <c r="E1170" s="220" t="s">
        <v>21</v>
      </c>
      <c r="F1170" s="221" t="s">
        <v>1333</v>
      </c>
      <c r="G1170" s="218"/>
      <c r="H1170" s="222" t="s">
        <v>21</v>
      </c>
      <c r="I1170" s="223"/>
      <c r="J1170" s="218"/>
      <c r="K1170" s="218"/>
      <c r="L1170" s="224"/>
      <c r="M1170" s="225"/>
      <c r="N1170" s="226"/>
      <c r="O1170" s="226"/>
      <c r="P1170" s="226"/>
      <c r="Q1170" s="226"/>
      <c r="R1170" s="226"/>
      <c r="S1170" s="226"/>
      <c r="T1170" s="227"/>
      <c r="AT1170" s="228" t="s">
        <v>177</v>
      </c>
      <c r="AU1170" s="228" t="s">
        <v>80</v>
      </c>
      <c r="AV1170" s="12" t="s">
        <v>78</v>
      </c>
      <c r="AW1170" s="12" t="s">
        <v>35</v>
      </c>
      <c r="AX1170" s="12" t="s">
        <v>71</v>
      </c>
      <c r="AY1170" s="228" t="s">
        <v>168</v>
      </c>
    </row>
    <row r="1171" spans="2:65" s="13" customFormat="1" ht="13.5">
      <c r="B1171" s="229"/>
      <c r="C1171" s="230"/>
      <c r="D1171" s="219" t="s">
        <v>177</v>
      </c>
      <c r="E1171" s="231" t="s">
        <v>21</v>
      </c>
      <c r="F1171" s="232" t="s">
        <v>1334</v>
      </c>
      <c r="G1171" s="230"/>
      <c r="H1171" s="233">
        <v>15.86</v>
      </c>
      <c r="I1171" s="234"/>
      <c r="J1171" s="230"/>
      <c r="K1171" s="230"/>
      <c r="L1171" s="235"/>
      <c r="M1171" s="236"/>
      <c r="N1171" s="237"/>
      <c r="O1171" s="237"/>
      <c r="P1171" s="237"/>
      <c r="Q1171" s="237"/>
      <c r="R1171" s="237"/>
      <c r="S1171" s="237"/>
      <c r="T1171" s="238"/>
      <c r="AT1171" s="239" t="s">
        <v>177</v>
      </c>
      <c r="AU1171" s="239" t="s">
        <v>80</v>
      </c>
      <c r="AV1171" s="13" t="s">
        <v>80</v>
      </c>
      <c r="AW1171" s="13" t="s">
        <v>35</v>
      </c>
      <c r="AX1171" s="13" t="s">
        <v>71</v>
      </c>
      <c r="AY1171" s="239" t="s">
        <v>168</v>
      </c>
    </row>
    <row r="1172" spans="2:65" s="12" customFormat="1" ht="13.5">
      <c r="B1172" s="217"/>
      <c r="C1172" s="218"/>
      <c r="D1172" s="219" t="s">
        <v>177</v>
      </c>
      <c r="E1172" s="220" t="s">
        <v>21</v>
      </c>
      <c r="F1172" s="221" t="s">
        <v>1335</v>
      </c>
      <c r="G1172" s="218"/>
      <c r="H1172" s="222" t="s">
        <v>21</v>
      </c>
      <c r="I1172" s="223"/>
      <c r="J1172" s="218"/>
      <c r="K1172" s="218"/>
      <c r="L1172" s="224"/>
      <c r="M1172" s="225"/>
      <c r="N1172" s="226"/>
      <c r="O1172" s="226"/>
      <c r="P1172" s="226"/>
      <c r="Q1172" s="226"/>
      <c r="R1172" s="226"/>
      <c r="S1172" s="226"/>
      <c r="T1172" s="227"/>
      <c r="AT1172" s="228" t="s">
        <v>177</v>
      </c>
      <c r="AU1172" s="228" t="s">
        <v>80</v>
      </c>
      <c r="AV1172" s="12" t="s">
        <v>78</v>
      </c>
      <c r="AW1172" s="12" t="s">
        <v>35</v>
      </c>
      <c r="AX1172" s="12" t="s">
        <v>71</v>
      </c>
      <c r="AY1172" s="228" t="s">
        <v>168</v>
      </c>
    </row>
    <row r="1173" spans="2:65" s="13" customFormat="1" ht="13.5">
      <c r="B1173" s="229"/>
      <c r="C1173" s="230"/>
      <c r="D1173" s="219" t="s">
        <v>177</v>
      </c>
      <c r="E1173" s="231" t="s">
        <v>21</v>
      </c>
      <c r="F1173" s="232" t="s">
        <v>1336</v>
      </c>
      <c r="G1173" s="230"/>
      <c r="H1173" s="233">
        <v>2.1059999999999999</v>
      </c>
      <c r="I1173" s="234"/>
      <c r="J1173" s="230"/>
      <c r="K1173" s="230"/>
      <c r="L1173" s="235"/>
      <c r="M1173" s="236"/>
      <c r="N1173" s="237"/>
      <c r="O1173" s="237"/>
      <c r="P1173" s="237"/>
      <c r="Q1173" s="237"/>
      <c r="R1173" s="237"/>
      <c r="S1173" s="237"/>
      <c r="T1173" s="238"/>
      <c r="AT1173" s="239" t="s">
        <v>177</v>
      </c>
      <c r="AU1173" s="239" t="s">
        <v>80</v>
      </c>
      <c r="AV1173" s="13" t="s">
        <v>80</v>
      </c>
      <c r="AW1173" s="13" t="s">
        <v>35</v>
      </c>
      <c r="AX1173" s="13" t="s">
        <v>71</v>
      </c>
      <c r="AY1173" s="239" t="s">
        <v>168</v>
      </c>
    </row>
    <row r="1174" spans="2:65" s="14" customFormat="1" ht="13.5">
      <c r="B1174" s="240"/>
      <c r="C1174" s="241"/>
      <c r="D1174" s="242" t="s">
        <v>177</v>
      </c>
      <c r="E1174" s="243" t="s">
        <v>21</v>
      </c>
      <c r="F1174" s="244" t="s">
        <v>184</v>
      </c>
      <c r="G1174" s="241"/>
      <c r="H1174" s="245">
        <v>17.966000000000001</v>
      </c>
      <c r="I1174" s="246"/>
      <c r="J1174" s="241"/>
      <c r="K1174" s="241"/>
      <c r="L1174" s="247"/>
      <c r="M1174" s="248"/>
      <c r="N1174" s="249"/>
      <c r="O1174" s="249"/>
      <c r="P1174" s="249"/>
      <c r="Q1174" s="249"/>
      <c r="R1174" s="249"/>
      <c r="S1174" s="249"/>
      <c r="T1174" s="250"/>
      <c r="AT1174" s="251" t="s">
        <v>177</v>
      </c>
      <c r="AU1174" s="251" t="s">
        <v>80</v>
      </c>
      <c r="AV1174" s="14" t="s">
        <v>175</v>
      </c>
      <c r="AW1174" s="14" t="s">
        <v>35</v>
      </c>
      <c r="AX1174" s="14" t="s">
        <v>78</v>
      </c>
      <c r="AY1174" s="251" t="s">
        <v>168</v>
      </c>
    </row>
    <row r="1175" spans="2:65" s="1" customFormat="1" ht="22.5" customHeight="1">
      <c r="B1175" s="42"/>
      <c r="C1175" s="205" t="s">
        <v>1337</v>
      </c>
      <c r="D1175" s="205" t="s">
        <v>170</v>
      </c>
      <c r="E1175" s="206" t="s">
        <v>1338</v>
      </c>
      <c r="F1175" s="207" t="s">
        <v>1339</v>
      </c>
      <c r="G1175" s="208" t="s">
        <v>173</v>
      </c>
      <c r="H1175" s="209">
        <v>188.84899999999999</v>
      </c>
      <c r="I1175" s="210"/>
      <c r="J1175" s="211">
        <f>ROUND(I1175*H1175,2)</f>
        <v>0</v>
      </c>
      <c r="K1175" s="207" t="s">
        <v>174</v>
      </c>
      <c r="L1175" s="62"/>
      <c r="M1175" s="212" t="s">
        <v>21</v>
      </c>
      <c r="N1175" s="213" t="s">
        <v>42</v>
      </c>
      <c r="O1175" s="43"/>
      <c r="P1175" s="214">
        <f>O1175*H1175</f>
        <v>0</v>
      </c>
      <c r="Q1175" s="214">
        <v>1.61E-2</v>
      </c>
      <c r="R1175" s="214">
        <f>Q1175*H1175</f>
        <v>3.0404688999999996</v>
      </c>
      <c r="S1175" s="214">
        <v>0</v>
      </c>
      <c r="T1175" s="215">
        <f>S1175*H1175</f>
        <v>0</v>
      </c>
      <c r="AR1175" s="25" t="s">
        <v>286</v>
      </c>
      <c r="AT1175" s="25" t="s">
        <v>170</v>
      </c>
      <c r="AU1175" s="25" t="s">
        <v>80</v>
      </c>
      <c r="AY1175" s="25" t="s">
        <v>168</v>
      </c>
      <c r="BE1175" s="216">
        <f>IF(N1175="základní",J1175,0)</f>
        <v>0</v>
      </c>
      <c r="BF1175" s="216">
        <f>IF(N1175="snížená",J1175,0)</f>
        <v>0</v>
      </c>
      <c r="BG1175" s="216">
        <f>IF(N1175="zákl. přenesená",J1175,0)</f>
        <v>0</v>
      </c>
      <c r="BH1175" s="216">
        <f>IF(N1175="sníž. přenesená",J1175,0)</f>
        <v>0</v>
      </c>
      <c r="BI1175" s="216">
        <f>IF(N1175="nulová",J1175,0)</f>
        <v>0</v>
      </c>
      <c r="BJ1175" s="25" t="s">
        <v>78</v>
      </c>
      <c r="BK1175" s="216">
        <f>ROUND(I1175*H1175,2)</f>
        <v>0</v>
      </c>
      <c r="BL1175" s="25" t="s">
        <v>286</v>
      </c>
      <c r="BM1175" s="25" t="s">
        <v>1340</v>
      </c>
    </row>
    <row r="1176" spans="2:65" s="12" customFormat="1" ht="13.5">
      <c r="B1176" s="217"/>
      <c r="C1176" s="218"/>
      <c r="D1176" s="219" t="s">
        <v>177</v>
      </c>
      <c r="E1176" s="220" t="s">
        <v>21</v>
      </c>
      <c r="F1176" s="221" t="s">
        <v>1219</v>
      </c>
      <c r="G1176" s="218"/>
      <c r="H1176" s="222" t="s">
        <v>21</v>
      </c>
      <c r="I1176" s="223"/>
      <c r="J1176" s="218"/>
      <c r="K1176" s="218"/>
      <c r="L1176" s="224"/>
      <c r="M1176" s="225"/>
      <c r="N1176" s="226"/>
      <c r="O1176" s="226"/>
      <c r="P1176" s="226"/>
      <c r="Q1176" s="226"/>
      <c r="R1176" s="226"/>
      <c r="S1176" s="226"/>
      <c r="T1176" s="227"/>
      <c r="AT1176" s="228" t="s">
        <v>177</v>
      </c>
      <c r="AU1176" s="228" t="s">
        <v>80</v>
      </c>
      <c r="AV1176" s="12" t="s">
        <v>78</v>
      </c>
      <c r="AW1176" s="12" t="s">
        <v>35</v>
      </c>
      <c r="AX1176" s="12" t="s">
        <v>71</v>
      </c>
      <c r="AY1176" s="228" t="s">
        <v>168</v>
      </c>
    </row>
    <row r="1177" spans="2:65" s="13" customFormat="1" ht="13.5">
      <c r="B1177" s="229"/>
      <c r="C1177" s="230"/>
      <c r="D1177" s="219" t="s">
        <v>177</v>
      </c>
      <c r="E1177" s="231" t="s">
        <v>21</v>
      </c>
      <c r="F1177" s="232" t="s">
        <v>1341</v>
      </c>
      <c r="G1177" s="230"/>
      <c r="H1177" s="233">
        <v>148.22999999999999</v>
      </c>
      <c r="I1177" s="234"/>
      <c r="J1177" s="230"/>
      <c r="K1177" s="230"/>
      <c r="L1177" s="235"/>
      <c r="M1177" s="236"/>
      <c r="N1177" s="237"/>
      <c r="O1177" s="237"/>
      <c r="P1177" s="237"/>
      <c r="Q1177" s="237"/>
      <c r="R1177" s="237"/>
      <c r="S1177" s="237"/>
      <c r="T1177" s="238"/>
      <c r="AT1177" s="239" t="s">
        <v>177</v>
      </c>
      <c r="AU1177" s="239" t="s">
        <v>80</v>
      </c>
      <c r="AV1177" s="13" t="s">
        <v>80</v>
      </c>
      <c r="AW1177" s="13" t="s">
        <v>35</v>
      </c>
      <c r="AX1177" s="13" t="s">
        <v>71</v>
      </c>
      <c r="AY1177" s="239" t="s">
        <v>168</v>
      </c>
    </row>
    <row r="1178" spans="2:65" s="12" customFormat="1" ht="13.5">
      <c r="B1178" s="217"/>
      <c r="C1178" s="218"/>
      <c r="D1178" s="219" t="s">
        <v>177</v>
      </c>
      <c r="E1178" s="220" t="s">
        <v>21</v>
      </c>
      <c r="F1178" s="221" t="s">
        <v>1333</v>
      </c>
      <c r="G1178" s="218"/>
      <c r="H1178" s="222" t="s">
        <v>21</v>
      </c>
      <c r="I1178" s="223"/>
      <c r="J1178" s="218"/>
      <c r="K1178" s="218"/>
      <c r="L1178" s="224"/>
      <c r="M1178" s="225"/>
      <c r="N1178" s="226"/>
      <c r="O1178" s="226"/>
      <c r="P1178" s="226"/>
      <c r="Q1178" s="226"/>
      <c r="R1178" s="226"/>
      <c r="S1178" s="226"/>
      <c r="T1178" s="227"/>
      <c r="AT1178" s="228" t="s">
        <v>177</v>
      </c>
      <c r="AU1178" s="228" t="s">
        <v>80</v>
      </c>
      <c r="AV1178" s="12" t="s">
        <v>78</v>
      </c>
      <c r="AW1178" s="12" t="s">
        <v>35</v>
      </c>
      <c r="AX1178" s="12" t="s">
        <v>71</v>
      </c>
      <c r="AY1178" s="228" t="s">
        <v>168</v>
      </c>
    </row>
    <row r="1179" spans="2:65" s="13" customFormat="1" ht="13.5">
      <c r="B1179" s="229"/>
      <c r="C1179" s="230"/>
      <c r="D1179" s="219" t="s">
        <v>177</v>
      </c>
      <c r="E1179" s="231" t="s">
        <v>21</v>
      </c>
      <c r="F1179" s="232" t="s">
        <v>1342</v>
      </c>
      <c r="G1179" s="230"/>
      <c r="H1179" s="233">
        <v>22.936</v>
      </c>
      <c r="I1179" s="234"/>
      <c r="J1179" s="230"/>
      <c r="K1179" s="230"/>
      <c r="L1179" s="235"/>
      <c r="M1179" s="236"/>
      <c r="N1179" s="237"/>
      <c r="O1179" s="237"/>
      <c r="P1179" s="237"/>
      <c r="Q1179" s="237"/>
      <c r="R1179" s="237"/>
      <c r="S1179" s="237"/>
      <c r="T1179" s="238"/>
      <c r="AT1179" s="239" t="s">
        <v>177</v>
      </c>
      <c r="AU1179" s="239" t="s">
        <v>80</v>
      </c>
      <c r="AV1179" s="13" t="s">
        <v>80</v>
      </c>
      <c r="AW1179" s="13" t="s">
        <v>35</v>
      </c>
      <c r="AX1179" s="13" t="s">
        <v>71</v>
      </c>
      <c r="AY1179" s="239" t="s">
        <v>168</v>
      </c>
    </row>
    <row r="1180" spans="2:65" s="13" customFormat="1" ht="13.5">
      <c r="B1180" s="229"/>
      <c r="C1180" s="230"/>
      <c r="D1180" s="219" t="s">
        <v>177</v>
      </c>
      <c r="E1180" s="231" t="s">
        <v>21</v>
      </c>
      <c r="F1180" s="232" t="s">
        <v>1334</v>
      </c>
      <c r="G1180" s="230"/>
      <c r="H1180" s="233">
        <v>15.86</v>
      </c>
      <c r="I1180" s="234"/>
      <c r="J1180" s="230"/>
      <c r="K1180" s="230"/>
      <c r="L1180" s="235"/>
      <c r="M1180" s="236"/>
      <c r="N1180" s="237"/>
      <c r="O1180" s="237"/>
      <c r="P1180" s="237"/>
      <c r="Q1180" s="237"/>
      <c r="R1180" s="237"/>
      <c r="S1180" s="237"/>
      <c r="T1180" s="238"/>
      <c r="AT1180" s="239" t="s">
        <v>177</v>
      </c>
      <c r="AU1180" s="239" t="s">
        <v>80</v>
      </c>
      <c r="AV1180" s="13" t="s">
        <v>80</v>
      </c>
      <c r="AW1180" s="13" t="s">
        <v>35</v>
      </c>
      <c r="AX1180" s="13" t="s">
        <v>71</v>
      </c>
      <c r="AY1180" s="239" t="s">
        <v>168</v>
      </c>
    </row>
    <row r="1181" spans="2:65" s="12" customFormat="1" ht="13.5">
      <c r="B1181" s="217"/>
      <c r="C1181" s="218"/>
      <c r="D1181" s="219" t="s">
        <v>177</v>
      </c>
      <c r="E1181" s="220" t="s">
        <v>21</v>
      </c>
      <c r="F1181" s="221" t="s">
        <v>1335</v>
      </c>
      <c r="G1181" s="218"/>
      <c r="H1181" s="222" t="s">
        <v>21</v>
      </c>
      <c r="I1181" s="223"/>
      <c r="J1181" s="218"/>
      <c r="K1181" s="218"/>
      <c r="L1181" s="224"/>
      <c r="M1181" s="225"/>
      <c r="N1181" s="226"/>
      <c r="O1181" s="226"/>
      <c r="P1181" s="226"/>
      <c r="Q1181" s="226"/>
      <c r="R1181" s="226"/>
      <c r="S1181" s="226"/>
      <c r="T1181" s="227"/>
      <c r="AT1181" s="228" t="s">
        <v>177</v>
      </c>
      <c r="AU1181" s="228" t="s">
        <v>80</v>
      </c>
      <c r="AV1181" s="12" t="s">
        <v>78</v>
      </c>
      <c r="AW1181" s="12" t="s">
        <v>35</v>
      </c>
      <c r="AX1181" s="12" t="s">
        <v>71</v>
      </c>
      <c r="AY1181" s="228" t="s">
        <v>168</v>
      </c>
    </row>
    <row r="1182" spans="2:65" s="13" customFormat="1" ht="13.5">
      <c r="B1182" s="229"/>
      <c r="C1182" s="230"/>
      <c r="D1182" s="219" t="s">
        <v>177</v>
      </c>
      <c r="E1182" s="231" t="s">
        <v>21</v>
      </c>
      <c r="F1182" s="232" t="s">
        <v>1343</v>
      </c>
      <c r="G1182" s="230"/>
      <c r="H1182" s="233">
        <v>1.823</v>
      </c>
      <c r="I1182" s="234"/>
      <c r="J1182" s="230"/>
      <c r="K1182" s="230"/>
      <c r="L1182" s="235"/>
      <c r="M1182" s="236"/>
      <c r="N1182" s="237"/>
      <c r="O1182" s="237"/>
      <c r="P1182" s="237"/>
      <c r="Q1182" s="237"/>
      <c r="R1182" s="237"/>
      <c r="S1182" s="237"/>
      <c r="T1182" s="238"/>
      <c r="AT1182" s="239" t="s">
        <v>177</v>
      </c>
      <c r="AU1182" s="239" t="s">
        <v>80</v>
      </c>
      <c r="AV1182" s="13" t="s">
        <v>80</v>
      </c>
      <c r="AW1182" s="13" t="s">
        <v>35</v>
      </c>
      <c r="AX1182" s="13" t="s">
        <v>71</v>
      </c>
      <c r="AY1182" s="239" t="s">
        <v>168</v>
      </c>
    </row>
    <row r="1183" spans="2:65" s="14" customFormat="1" ht="13.5">
      <c r="B1183" s="240"/>
      <c r="C1183" s="241"/>
      <c r="D1183" s="242" t="s">
        <v>177</v>
      </c>
      <c r="E1183" s="243" t="s">
        <v>21</v>
      </c>
      <c r="F1183" s="244" t="s">
        <v>184</v>
      </c>
      <c r="G1183" s="241"/>
      <c r="H1183" s="245">
        <v>188.84899999999999</v>
      </c>
      <c r="I1183" s="246"/>
      <c r="J1183" s="241"/>
      <c r="K1183" s="241"/>
      <c r="L1183" s="247"/>
      <c r="M1183" s="248"/>
      <c r="N1183" s="249"/>
      <c r="O1183" s="249"/>
      <c r="P1183" s="249"/>
      <c r="Q1183" s="249"/>
      <c r="R1183" s="249"/>
      <c r="S1183" s="249"/>
      <c r="T1183" s="250"/>
      <c r="AT1183" s="251" t="s">
        <v>177</v>
      </c>
      <c r="AU1183" s="251" t="s">
        <v>80</v>
      </c>
      <c r="AV1183" s="14" t="s">
        <v>175</v>
      </c>
      <c r="AW1183" s="14" t="s">
        <v>35</v>
      </c>
      <c r="AX1183" s="14" t="s">
        <v>78</v>
      </c>
      <c r="AY1183" s="251" t="s">
        <v>168</v>
      </c>
    </row>
    <row r="1184" spans="2:65" s="1" customFormat="1" ht="22.5" customHeight="1">
      <c r="B1184" s="42"/>
      <c r="C1184" s="205" t="s">
        <v>1344</v>
      </c>
      <c r="D1184" s="205" t="s">
        <v>170</v>
      </c>
      <c r="E1184" s="206" t="s">
        <v>1345</v>
      </c>
      <c r="F1184" s="207" t="s">
        <v>1346</v>
      </c>
      <c r="G1184" s="208" t="s">
        <v>173</v>
      </c>
      <c r="H1184" s="209">
        <v>143.96</v>
      </c>
      <c r="I1184" s="210"/>
      <c r="J1184" s="211">
        <f>ROUND(I1184*H1184,2)</f>
        <v>0</v>
      </c>
      <c r="K1184" s="207" t="s">
        <v>174</v>
      </c>
      <c r="L1184" s="62"/>
      <c r="M1184" s="212" t="s">
        <v>21</v>
      </c>
      <c r="N1184" s="213" t="s">
        <v>42</v>
      </c>
      <c r="O1184" s="43"/>
      <c r="P1184" s="214">
        <f>O1184*H1184</f>
        <v>0</v>
      </c>
      <c r="Q1184" s="214">
        <v>0</v>
      </c>
      <c r="R1184" s="214">
        <f>Q1184*H1184</f>
        <v>0</v>
      </c>
      <c r="S1184" s="214">
        <v>1.4999999999999999E-2</v>
      </c>
      <c r="T1184" s="215">
        <f>S1184*H1184</f>
        <v>2.1594000000000002</v>
      </c>
      <c r="AR1184" s="25" t="s">
        <v>286</v>
      </c>
      <c r="AT1184" s="25" t="s">
        <v>170</v>
      </c>
      <c r="AU1184" s="25" t="s">
        <v>80</v>
      </c>
      <c r="AY1184" s="25" t="s">
        <v>168</v>
      </c>
      <c r="BE1184" s="216">
        <f>IF(N1184="základní",J1184,0)</f>
        <v>0</v>
      </c>
      <c r="BF1184" s="216">
        <f>IF(N1184="snížená",J1184,0)</f>
        <v>0</v>
      </c>
      <c r="BG1184" s="216">
        <f>IF(N1184="zákl. přenesená",J1184,0)</f>
        <v>0</v>
      </c>
      <c r="BH1184" s="216">
        <f>IF(N1184="sníž. přenesená",J1184,0)</f>
        <v>0</v>
      </c>
      <c r="BI1184" s="216">
        <f>IF(N1184="nulová",J1184,0)</f>
        <v>0</v>
      </c>
      <c r="BJ1184" s="25" t="s">
        <v>78</v>
      </c>
      <c r="BK1184" s="216">
        <f>ROUND(I1184*H1184,2)</f>
        <v>0</v>
      </c>
      <c r="BL1184" s="25" t="s">
        <v>286</v>
      </c>
      <c r="BM1184" s="25" t="s">
        <v>1347</v>
      </c>
    </row>
    <row r="1185" spans="2:65" s="12" customFormat="1" ht="13.5">
      <c r="B1185" s="217"/>
      <c r="C1185" s="218"/>
      <c r="D1185" s="219" t="s">
        <v>177</v>
      </c>
      <c r="E1185" s="220" t="s">
        <v>21</v>
      </c>
      <c r="F1185" s="221" t="s">
        <v>1161</v>
      </c>
      <c r="G1185" s="218"/>
      <c r="H1185" s="222" t="s">
        <v>21</v>
      </c>
      <c r="I1185" s="223"/>
      <c r="J1185" s="218"/>
      <c r="K1185" s="218"/>
      <c r="L1185" s="224"/>
      <c r="M1185" s="225"/>
      <c r="N1185" s="226"/>
      <c r="O1185" s="226"/>
      <c r="P1185" s="226"/>
      <c r="Q1185" s="226"/>
      <c r="R1185" s="226"/>
      <c r="S1185" s="226"/>
      <c r="T1185" s="227"/>
      <c r="AT1185" s="228" t="s">
        <v>177</v>
      </c>
      <c r="AU1185" s="228" t="s">
        <v>80</v>
      </c>
      <c r="AV1185" s="12" t="s">
        <v>78</v>
      </c>
      <c r="AW1185" s="12" t="s">
        <v>35</v>
      </c>
      <c r="AX1185" s="12" t="s">
        <v>71</v>
      </c>
      <c r="AY1185" s="228" t="s">
        <v>168</v>
      </c>
    </row>
    <row r="1186" spans="2:65" s="13" customFormat="1" ht="13.5">
      <c r="B1186" s="229"/>
      <c r="C1186" s="230"/>
      <c r="D1186" s="242" t="s">
        <v>177</v>
      </c>
      <c r="E1186" s="252" t="s">
        <v>21</v>
      </c>
      <c r="F1186" s="253" t="s">
        <v>1162</v>
      </c>
      <c r="G1186" s="230"/>
      <c r="H1186" s="254">
        <v>143.96</v>
      </c>
      <c r="I1186" s="234"/>
      <c r="J1186" s="230"/>
      <c r="K1186" s="230"/>
      <c r="L1186" s="235"/>
      <c r="M1186" s="236"/>
      <c r="N1186" s="237"/>
      <c r="O1186" s="237"/>
      <c r="P1186" s="237"/>
      <c r="Q1186" s="237"/>
      <c r="R1186" s="237"/>
      <c r="S1186" s="237"/>
      <c r="T1186" s="238"/>
      <c r="AT1186" s="239" t="s">
        <v>177</v>
      </c>
      <c r="AU1186" s="239" t="s">
        <v>80</v>
      </c>
      <c r="AV1186" s="13" t="s">
        <v>80</v>
      </c>
      <c r="AW1186" s="13" t="s">
        <v>35</v>
      </c>
      <c r="AX1186" s="13" t="s">
        <v>78</v>
      </c>
      <c r="AY1186" s="239" t="s">
        <v>168</v>
      </c>
    </row>
    <row r="1187" spans="2:65" s="1" customFormat="1" ht="22.5" customHeight="1">
      <c r="B1187" s="42"/>
      <c r="C1187" s="205" t="s">
        <v>1348</v>
      </c>
      <c r="D1187" s="205" t="s">
        <v>170</v>
      </c>
      <c r="E1187" s="206" t="s">
        <v>1349</v>
      </c>
      <c r="F1187" s="207" t="s">
        <v>1350</v>
      </c>
      <c r="G1187" s="208" t="s">
        <v>208</v>
      </c>
      <c r="H1187" s="209">
        <v>4.9909999999999997</v>
      </c>
      <c r="I1187" s="210"/>
      <c r="J1187" s="211">
        <f>ROUND(I1187*H1187,2)</f>
        <v>0</v>
      </c>
      <c r="K1187" s="207" t="s">
        <v>174</v>
      </c>
      <c r="L1187" s="62"/>
      <c r="M1187" s="212" t="s">
        <v>21</v>
      </c>
      <c r="N1187" s="213" t="s">
        <v>42</v>
      </c>
      <c r="O1187" s="43"/>
      <c r="P1187" s="214">
        <f>O1187*H1187</f>
        <v>0</v>
      </c>
      <c r="Q1187" s="214">
        <v>2.3369999999999998E-2</v>
      </c>
      <c r="R1187" s="214">
        <f>Q1187*H1187</f>
        <v>0.11663966999999999</v>
      </c>
      <c r="S1187" s="214">
        <v>0</v>
      </c>
      <c r="T1187" s="215">
        <f>S1187*H1187</f>
        <v>0</v>
      </c>
      <c r="AR1187" s="25" t="s">
        <v>286</v>
      </c>
      <c r="AT1187" s="25" t="s">
        <v>170</v>
      </c>
      <c r="AU1187" s="25" t="s">
        <v>80</v>
      </c>
      <c r="AY1187" s="25" t="s">
        <v>168</v>
      </c>
      <c r="BE1187" s="216">
        <f>IF(N1187="základní",J1187,0)</f>
        <v>0</v>
      </c>
      <c r="BF1187" s="216">
        <f>IF(N1187="snížená",J1187,0)</f>
        <v>0</v>
      </c>
      <c r="BG1187" s="216">
        <f>IF(N1187="zákl. přenesená",J1187,0)</f>
        <v>0</v>
      </c>
      <c r="BH1187" s="216">
        <f>IF(N1187="sníž. přenesená",J1187,0)</f>
        <v>0</v>
      </c>
      <c r="BI1187" s="216">
        <f>IF(N1187="nulová",J1187,0)</f>
        <v>0</v>
      </c>
      <c r="BJ1187" s="25" t="s">
        <v>78</v>
      </c>
      <c r="BK1187" s="216">
        <f>ROUND(I1187*H1187,2)</f>
        <v>0</v>
      </c>
      <c r="BL1187" s="25" t="s">
        <v>286</v>
      </c>
      <c r="BM1187" s="25" t="s">
        <v>1351</v>
      </c>
    </row>
    <row r="1188" spans="2:65" s="13" customFormat="1" ht="13.5">
      <c r="B1188" s="229"/>
      <c r="C1188" s="230"/>
      <c r="D1188" s="242" t="s">
        <v>177</v>
      </c>
      <c r="E1188" s="252" t="s">
        <v>21</v>
      </c>
      <c r="F1188" s="253" t="s">
        <v>1352</v>
      </c>
      <c r="G1188" s="230"/>
      <c r="H1188" s="254">
        <v>4.9909999999999997</v>
      </c>
      <c r="I1188" s="234"/>
      <c r="J1188" s="230"/>
      <c r="K1188" s="230"/>
      <c r="L1188" s="235"/>
      <c r="M1188" s="236"/>
      <c r="N1188" s="237"/>
      <c r="O1188" s="237"/>
      <c r="P1188" s="237"/>
      <c r="Q1188" s="237"/>
      <c r="R1188" s="237"/>
      <c r="S1188" s="237"/>
      <c r="T1188" s="238"/>
      <c r="AT1188" s="239" t="s">
        <v>177</v>
      </c>
      <c r="AU1188" s="239" t="s">
        <v>80</v>
      </c>
      <c r="AV1188" s="13" t="s">
        <v>80</v>
      </c>
      <c r="AW1188" s="13" t="s">
        <v>35</v>
      </c>
      <c r="AX1188" s="13" t="s">
        <v>78</v>
      </c>
      <c r="AY1188" s="239" t="s">
        <v>168</v>
      </c>
    </row>
    <row r="1189" spans="2:65" s="1" customFormat="1" ht="22.5" customHeight="1">
      <c r="B1189" s="42"/>
      <c r="C1189" s="205" t="s">
        <v>1353</v>
      </c>
      <c r="D1189" s="205" t="s">
        <v>170</v>
      </c>
      <c r="E1189" s="206" t="s">
        <v>1354</v>
      </c>
      <c r="F1189" s="207" t="s">
        <v>1355</v>
      </c>
      <c r="G1189" s="208" t="s">
        <v>202</v>
      </c>
      <c r="H1189" s="209">
        <v>377</v>
      </c>
      <c r="I1189" s="210"/>
      <c r="J1189" s="211">
        <f>ROUND(I1189*H1189,2)</f>
        <v>0</v>
      </c>
      <c r="K1189" s="207" t="s">
        <v>21</v>
      </c>
      <c r="L1189" s="62"/>
      <c r="M1189" s="212" t="s">
        <v>21</v>
      </c>
      <c r="N1189" s="213" t="s">
        <v>42</v>
      </c>
      <c r="O1189" s="43"/>
      <c r="P1189" s="214">
        <f>O1189*H1189</f>
        <v>0</v>
      </c>
      <c r="Q1189" s="214">
        <v>0</v>
      </c>
      <c r="R1189" s="214">
        <f>Q1189*H1189</f>
        <v>0</v>
      </c>
      <c r="S1189" s="214">
        <v>5.0000000000000001E-3</v>
      </c>
      <c r="T1189" s="215">
        <f>S1189*H1189</f>
        <v>1.885</v>
      </c>
      <c r="AR1189" s="25" t="s">
        <v>286</v>
      </c>
      <c r="AT1189" s="25" t="s">
        <v>170</v>
      </c>
      <c r="AU1189" s="25" t="s">
        <v>80</v>
      </c>
      <c r="AY1189" s="25" t="s">
        <v>168</v>
      </c>
      <c r="BE1189" s="216">
        <f>IF(N1189="základní",J1189,0)</f>
        <v>0</v>
      </c>
      <c r="BF1189" s="216">
        <f>IF(N1189="snížená",J1189,0)</f>
        <v>0</v>
      </c>
      <c r="BG1189" s="216">
        <f>IF(N1189="zákl. přenesená",J1189,0)</f>
        <v>0</v>
      </c>
      <c r="BH1189" s="216">
        <f>IF(N1189="sníž. přenesená",J1189,0)</f>
        <v>0</v>
      </c>
      <c r="BI1189" s="216">
        <f>IF(N1189="nulová",J1189,0)</f>
        <v>0</v>
      </c>
      <c r="BJ1189" s="25" t="s">
        <v>78</v>
      </c>
      <c r="BK1189" s="216">
        <f>ROUND(I1189*H1189,2)</f>
        <v>0</v>
      </c>
      <c r="BL1189" s="25" t="s">
        <v>286</v>
      </c>
      <c r="BM1189" s="25" t="s">
        <v>1356</v>
      </c>
    </row>
    <row r="1190" spans="2:65" s="1" customFormat="1" ht="22.5" customHeight="1">
      <c r="B1190" s="42"/>
      <c r="C1190" s="205" t="s">
        <v>1357</v>
      </c>
      <c r="D1190" s="205" t="s">
        <v>170</v>
      </c>
      <c r="E1190" s="206" t="s">
        <v>1358</v>
      </c>
      <c r="F1190" s="207" t="s">
        <v>1359</v>
      </c>
      <c r="G1190" s="208" t="s">
        <v>1153</v>
      </c>
      <c r="H1190" s="279"/>
      <c r="I1190" s="210"/>
      <c r="J1190" s="211">
        <f>ROUND(I1190*H1190,2)</f>
        <v>0</v>
      </c>
      <c r="K1190" s="207" t="s">
        <v>174</v>
      </c>
      <c r="L1190" s="62"/>
      <c r="M1190" s="212" t="s">
        <v>21</v>
      </c>
      <c r="N1190" s="213" t="s">
        <v>42</v>
      </c>
      <c r="O1190" s="43"/>
      <c r="P1190" s="214">
        <f>O1190*H1190</f>
        <v>0</v>
      </c>
      <c r="Q1190" s="214">
        <v>0</v>
      </c>
      <c r="R1190" s="214">
        <f>Q1190*H1190</f>
        <v>0</v>
      </c>
      <c r="S1190" s="214">
        <v>0</v>
      </c>
      <c r="T1190" s="215">
        <f>S1190*H1190</f>
        <v>0</v>
      </c>
      <c r="AR1190" s="25" t="s">
        <v>286</v>
      </c>
      <c r="AT1190" s="25" t="s">
        <v>170</v>
      </c>
      <c r="AU1190" s="25" t="s">
        <v>80</v>
      </c>
      <c r="AY1190" s="25" t="s">
        <v>168</v>
      </c>
      <c r="BE1190" s="216">
        <f>IF(N1190="základní",J1190,0)</f>
        <v>0</v>
      </c>
      <c r="BF1190" s="216">
        <f>IF(N1190="snížená",J1190,0)</f>
        <v>0</v>
      </c>
      <c r="BG1190" s="216">
        <f>IF(N1190="zákl. přenesená",J1190,0)</f>
        <v>0</v>
      </c>
      <c r="BH1190" s="216">
        <f>IF(N1190="sníž. přenesená",J1190,0)</f>
        <v>0</v>
      </c>
      <c r="BI1190" s="216">
        <f>IF(N1190="nulová",J1190,0)</f>
        <v>0</v>
      </c>
      <c r="BJ1190" s="25" t="s">
        <v>78</v>
      </c>
      <c r="BK1190" s="216">
        <f>ROUND(I1190*H1190,2)</f>
        <v>0</v>
      </c>
      <c r="BL1190" s="25" t="s">
        <v>286</v>
      </c>
      <c r="BM1190" s="25" t="s">
        <v>1360</v>
      </c>
    </row>
    <row r="1191" spans="2:65" s="11" customFormat="1" ht="29.85" customHeight="1">
      <c r="B1191" s="188"/>
      <c r="C1191" s="189"/>
      <c r="D1191" s="202" t="s">
        <v>70</v>
      </c>
      <c r="E1191" s="203" t="s">
        <v>1361</v>
      </c>
      <c r="F1191" s="203" t="s">
        <v>1362</v>
      </c>
      <c r="G1191" s="189"/>
      <c r="H1191" s="189"/>
      <c r="I1191" s="192"/>
      <c r="J1191" s="204">
        <f>BK1191</f>
        <v>0</v>
      </c>
      <c r="K1191" s="189"/>
      <c r="L1191" s="194"/>
      <c r="M1191" s="195"/>
      <c r="N1191" s="196"/>
      <c r="O1191" s="196"/>
      <c r="P1191" s="197">
        <f>SUM(P1192:P1211)</f>
        <v>0</v>
      </c>
      <c r="Q1191" s="196"/>
      <c r="R1191" s="197">
        <f>SUM(R1192:R1211)</f>
        <v>0.63293255999999998</v>
      </c>
      <c r="S1191" s="196"/>
      <c r="T1191" s="198">
        <f>SUM(T1192:T1211)</f>
        <v>0</v>
      </c>
      <c r="AR1191" s="199" t="s">
        <v>80</v>
      </c>
      <c r="AT1191" s="200" t="s">
        <v>70</v>
      </c>
      <c r="AU1191" s="200" t="s">
        <v>78</v>
      </c>
      <c r="AY1191" s="199" t="s">
        <v>168</v>
      </c>
      <c r="BK1191" s="201">
        <f>SUM(BK1192:BK1211)</f>
        <v>0</v>
      </c>
    </row>
    <row r="1192" spans="2:65" s="1" customFormat="1" ht="22.5" customHeight="1">
      <c r="B1192" s="42"/>
      <c r="C1192" s="205" t="s">
        <v>1363</v>
      </c>
      <c r="D1192" s="205" t="s">
        <v>170</v>
      </c>
      <c r="E1192" s="206" t="s">
        <v>1364</v>
      </c>
      <c r="F1192" s="207" t="s">
        <v>1365</v>
      </c>
      <c r="G1192" s="208" t="s">
        <v>173</v>
      </c>
      <c r="H1192" s="209">
        <v>31.239000000000001</v>
      </c>
      <c r="I1192" s="210"/>
      <c r="J1192" s="211">
        <f>ROUND(I1192*H1192,2)</f>
        <v>0</v>
      </c>
      <c r="K1192" s="207" t="s">
        <v>174</v>
      </c>
      <c r="L1192" s="62"/>
      <c r="M1192" s="212" t="s">
        <v>21</v>
      </c>
      <c r="N1192" s="213" t="s">
        <v>42</v>
      </c>
      <c r="O1192" s="43"/>
      <c r="P1192" s="214">
        <f>O1192*H1192</f>
        <v>0</v>
      </c>
      <c r="Q1192" s="214">
        <v>2.0000000000000001E-4</v>
      </c>
      <c r="R1192" s="214">
        <f>Q1192*H1192</f>
        <v>6.2478000000000004E-3</v>
      </c>
      <c r="S1192" s="214">
        <v>0</v>
      </c>
      <c r="T1192" s="215">
        <f>S1192*H1192</f>
        <v>0</v>
      </c>
      <c r="AR1192" s="25" t="s">
        <v>286</v>
      </c>
      <c r="AT1192" s="25" t="s">
        <v>170</v>
      </c>
      <c r="AU1192" s="25" t="s">
        <v>80</v>
      </c>
      <c r="AY1192" s="25" t="s">
        <v>168</v>
      </c>
      <c r="BE1192" s="216">
        <f>IF(N1192="základní",J1192,0)</f>
        <v>0</v>
      </c>
      <c r="BF1192" s="216">
        <f>IF(N1192="snížená",J1192,0)</f>
        <v>0</v>
      </c>
      <c r="BG1192" s="216">
        <f>IF(N1192="zákl. přenesená",J1192,0)</f>
        <v>0</v>
      </c>
      <c r="BH1192" s="216">
        <f>IF(N1192="sníž. přenesená",J1192,0)</f>
        <v>0</v>
      </c>
      <c r="BI1192" s="216">
        <f>IF(N1192="nulová",J1192,0)</f>
        <v>0</v>
      </c>
      <c r="BJ1192" s="25" t="s">
        <v>78</v>
      </c>
      <c r="BK1192" s="216">
        <f>ROUND(I1192*H1192,2)</f>
        <v>0</v>
      </c>
      <c r="BL1192" s="25" t="s">
        <v>286</v>
      </c>
      <c r="BM1192" s="25" t="s">
        <v>1366</v>
      </c>
    </row>
    <row r="1193" spans="2:65" s="1" customFormat="1" ht="22.5" customHeight="1">
      <c r="B1193" s="42"/>
      <c r="C1193" s="205" t="s">
        <v>1367</v>
      </c>
      <c r="D1193" s="205" t="s">
        <v>170</v>
      </c>
      <c r="E1193" s="206" t="s">
        <v>1368</v>
      </c>
      <c r="F1193" s="207" t="s">
        <v>1369</v>
      </c>
      <c r="G1193" s="208" t="s">
        <v>173</v>
      </c>
      <c r="H1193" s="209">
        <v>16.2</v>
      </c>
      <c r="I1193" s="210"/>
      <c r="J1193" s="211">
        <f>ROUND(I1193*H1193,2)</f>
        <v>0</v>
      </c>
      <c r="K1193" s="207" t="s">
        <v>174</v>
      </c>
      <c r="L1193" s="62"/>
      <c r="M1193" s="212" t="s">
        <v>21</v>
      </c>
      <c r="N1193" s="213" t="s">
        <v>42</v>
      </c>
      <c r="O1193" s="43"/>
      <c r="P1193" s="214">
        <f>O1193*H1193</f>
        <v>0</v>
      </c>
      <c r="Q1193" s="214">
        <v>1.223E-2</v>
      </c>
      <c r="R1193" s="214">
        <f>Q1193*H1193</f>
        <v>0.198126</v>
      </c>
      <c r="S1193" s="214">
        <v>0</v>
      </c>
      <c r="T1193" s="215">
        <f>S1193*H1193</f>
        <v>0</v>
      </c>
      <c r="AR1193" s="25" t="s">
        <v>286</v>
      </c>
      <c r="AT1193" s="25" t="s">
        <v>170</v>
      </c>
      <c r="AU1193" s="25" t="s">
        <v>80</v>
      </c>
      <c r="AY1193" s="25" t="s">
        <v>168</v>
      </c>
      <c r="BE1193" s="216">
        <f>IF(N1193="základní",J1193,0)</f>
        <v>0</v>
      </c>
      <c r="BF1193" s="216">
        <f>IF(N1193="snížená",J1193,0)</f>
        <v>0</v>
      </c>
      <c r="BG1193" s="216">
        <f>IF(N1193="zákl. přenesená",J1193,0)</f>
        <v>0</v>
      </c>
      <c r="BH1193" s="216">
        <f>IF(N1193="sníž. přenesená",J1193,0)</f>
        <v>0</v>
      </c>
      <c r="BI1193" s="216">
        <f>IF(N1193="nulová",J1193,0)</f>
        <v>0</v>
      </c>
      <c r="BJ1193" s="25" t="s">
        <v>78</v>
      </c>
      <c r="BK1193" s="216">
        <f>ROUND(I1193*H1193,2)</f>
        <v>0</v>
      </c>
      <c r="BL1193" s="25" t="s">
        <v>286</v>
      </c>
      <c r="BM1193" s="25" t="s">
        <v>1370</v>
      </c>
    </row>
    <row r="1194" spans="2:65" s="12" customFormat="1" ht="13.5">
      <c r="B1194" s="217"/>
      <c r="C1194" s="218"/>
      <c r="D1194" s="219" t="s">
        <v>177</v>
      </c>
      <c r="E1194" s="220" t="s">
        <v>21</v>
      </c>
      <c r="F1194" s="221" t="s">
        <v>1371</v>
      </c>
      <c r="G1194" s="218"/>
      <c r="H1194" s="222" t="s">
        <v>21</v>
      </c>
      <c r="I1194" s="223"/>
      <c r="J1194" s="218"/>
      <c r="K1194" s="218"/>
      <c r="L1194" s="224"/>
      <c r="M1194" s="225"/>
      <c r="N1194" s="226"/>
      <c r="O1194" s="226"/>
      <c r="P1194" s="226"/>
      <c r="Q1194" s="226"/>
      <c r="R1194" s="226"/>
      <c r="S1194" s="226"/>
      <c r="T1194" s="227"/>
      <c r="AT1194" s="228" t="s">
        <v>177</v>
      </c>
      <c r="AU1194" s="228" t="s">
        <v>80</v>
      </c>
      <c r="AV1194" s="12" t="s">
        <v>78</v>
      </c>
      <c r="AW1194" s="12" t="s">
        <v>35</v>
      </c>
      <c r="AX1194" s="12" t="s">
        <v>71</v>
      </c>
      <c r="AY1194" s="228" t="s">
        <v>168</v>
      </c>
    </row>
    <row r="1195" spans="2:65" s="13" customFormat="1" ht="13.5">
      <c r="B1195" s="229"/>
      <c r="C1195" s="230"/>
      <c r="D1195" s="242" t="s">
        <v>177</v>
      </c>
      <c r="E1195" s="252" t="s">
        <v>21</v>
      </c>
      <c r="F1195" s="253" t="s">
        <v>831</v>
      </c>
      <c r="G1195" s="230"/>
      <c r="H1195" s="254">
        <v>16.2</v>
      </c>
      <c r="I1195" s="234"/>
      <c r="J1195" s="230"/>
      <c r="K1195" s="230"/>
      <c r="L1195" s="235"/>
      <c r="M1195" s="236"/>
      <c r="N1195" s="237"/>
      <c r="O1195" s="237"/>
      <c r="P1195" s="237"/>
      <c r="Q1195" s="237"/>
      <c r="R1195" s="237"/>
      <c r="S1195" s="237"/>
      <c r="T1195" s="238"/>
      <c r="AT1195" s="239" t="s">
        <v>177</v>
      </c>
      <c r="AU1195" s="239" t="s">
        <v>80</v>
      </c>
      <c r="AV1195" s="13" t="s">
        <v>80</v>
      </c>
      <c r="AW1195" s="13" t="s">
        <v>35</v>
      </c>
      <c r="AX1195" s="13" t="s">
        <v>78</v>
      </c>
      <c r="AY1195" s="239" t="s">
        <v>168</v>
      </c>
    </row>
    <row r="1196" spans="2:65" s="1" customFormat="1" ht="22.5" customHeight="1">
      <c r="B1196" s="42"/>
      <c r="C1196" s="205" t="s">
        <v>1372</v>
      </c>
      <c r="D1196" s="205" t="s">
        <v>170</v>
      </c>
      <c r="E1196" s="206" t="s">
        <v>1373</v>
      </c>
      <c r="F1196" s="207" t="s">
        <v>1374</v>
      </c>
      <c r="G1196" s="208" t="s">
        <v>173</v>
      </c>
      <c r="H1196" s="209">
        <v>16.2</v>
      </c>
      <c r="I1196" s="210"/>
      <c r="J1196" s="211">
        <f>ROUND(I1196*H1196,2)</f>
        <v>0</v>
      </c>
      <c r="K1196" s="207" t="s">
        <v>174</v>
      </c>
      <c r="L1196" s="62"/>
      <c r="M1196" s="212" t="s">
        <v>21</v>
      </c>
      <c r="N1196" s="213" t="s">
        <v>42</v>
      </c>
      <c r="O1196" s="43"/>
      <c r="P1196" s="214">
        <f>O1196*H1196</f>
        <v>0</v>
      </c>
      <c r="Q1196" s="214">
        <v>1E-4</v>
      </c>
      <c r="R1196" s="214">
        <f>Q1196*H1196</f>
        <v>1.6199999999999999E-3</v>
      </c>
      <c r="S1196" s="214">
        <v>0</v>
      </c>
      <c r="T1196" s="215">
        <f>S1196*H1196</f>
        <v>0</v>
      </c>
      <c r="AR1196" s="25" t="s">
        <v>286</v>
      </c>
      <c r="AT1196" s="25" t="s">
        <v>170</v>
      </c>
      <c r="AU1196" s="25" t="s">
        <v>80</v>
      </c>
      <c r="AY1196" s="25" t="s">
        <v>168</v>
      </c>
      <c r="BE1196" s="216">
        <f>IF(N1196="základní",J1196,0)</f>
        <v>0</v>
      </c>
      <c r="BF1196" s="216">
        <f>IF(N1196="snížená",J1196,0)</f>
        <v>0</v>
      </c>
      <c r="BG1196" s="216">
        <f>IF(N1196="zákl. přenesená",J1196,0)</f>
        <v>0</v>
      </c>
      <c r="BH1196" s="216">
        <f>IF(N1196="sníž. přenesená",J1196,0)</f>
        <v>0</v>
      </c>
      <c r="BI1196" s="216">
        <f>IF(N1196="nulová",J1196,0)</f>
        <v>0</v>
      </c>
      <c r="BJ1196" s="25" t="s">
        <v>78</v>
      </c>
      <c r="BK1196" s="216">
        <f>ROUND(I1196*H1196,2)</f>
        <v>0</v>
      </c>
      <c r="BL1196" s="25" t="s">
        <v>286</v>
      </c>
      <c r="BM1196" s="25" t="s">
        <v>1375</v>
      </c>
    </row>
    <row r="1197" spans="2:65" s="1" customFormat="1" ht="22.5" customHeight="1">
      <c r="B1197" s="42"/>
      <c r="C1197" s="205" t="s">
        <v>1376</v>
      </c>
      <c r="D1197" s="205" t="s">
        <v>170</v>
      </c>
      <c r="E1197" s="206" t="s">
        <v>1377</v>
      </c>
      <c r="F1197" s="207" t="s">
        <v>1378</v>
      </c>
      <c r="G1197" s="208" t="s">
        <v>173</v>
      </c>
      <c r="H1197" s="209">
        <v>31.239000000000001</v>
      </c>
      <c r="I1197" s="210"/>
      <c r="J1197" s="211">
        <f>ROUND(I1197*H1197,2)</f>
        <v>0</v>
      </c>
      <c r="K1197" s="207" t="s">
        <v>21</v>
      </c>
      <c r="L1197" s="62"/>
      <c r="M1197" s="212" t="s">
        <v>21</v>
      </c>
      <c r="N1197" s="213" t="s">
        <v>42</v>
      </c>
      <c r="O1197" s="43"/>
      <c r="P1197" s="214">
        <f>O1197*H1197</f>
        <v>0</v>
      </c>
      <c r="Q1197" s="214">
        <v>1.2840000000000001E-2</v>
      </c>
      <c r="R1197" s="214">
        <f>Q1197*H1197</f>
        <v>0.40110876000000001</v>
      </c>
      <c r="S1197" s="214">
        <v>0</v>
      </c>
      <c r="T1197" s="215">
        <f>S1197*H1197</f>
        <v>0</v>
      </c>
      <c r="AR1197" s="25" t="s">
        <v>286</v>
      </c>
      <c r="AT1197" s="25" t="s">
        <v>170</v>
      </c>
      <c r="AU1197" s="25" t="s">
        <v>80</v>
      </c>
      <c r="AY1197" s="25" t="s">
        <v>168</v>
      </c>
      <c r="BE1197" s="216">
        <f>IF(N1197="základní",J1197,0)</f>
        <v>0</v>
      </c>
      <c r="BF1197" s="216">
        <f>IF(N1197="snížená",J1197,0)</f>
        <v>0</v>
      </c>
      <c r="BG1197" s="216">
        <f>IF(N1197="zákl. přenesená",J1197,0)</f>
        <v>0</v>
      </c>
      <c r="BH1197" s="216">
        <f>IF(N1197="sníž. přenesená",J1197,0)</f>
        <v>0</v>
      </c>
      <c r="BI1197" s="216">
        <f>IF(N1197="nulová",J1197,0)</f>
        <v>0</v>
      </c>
      <c r="BJ1197" s="25" t="s">
        <v>78</v>
      </c>
      <c r="BK1197" s="216">
        <f>ROUND(I1197*H1197,2)</f>
        <v>0</v>
      </c>
      <c r="BL1197" s="25" t="s">
        <v>286</v>
      </c>
      <c r="BM1197" s="25" t="s">
        <v>1379</v>
      </c>
    </row>
    <row r="1198" spans="2:65" s="12" customFormat="1" ht="13.5">
      <c r="B1198" s="217"/>
      <c r="C1198" s="218"/>
      <c r="D1198" s="219" t="s">
        <v>177</v>
      </c>
      <c r="E1198" s="220" t="s">
        <v>21</v>
      </c>
      <c r="F1198" s="221" t="s">
        <v>1380</v>
      </c>
      <c r="G1198" s="218"/>
      <c r="H1198" s="222" t="s">
        <v>21</v>
      </c>
      <c r="I1198" s="223"/>
      <c r="J1198" s="218"/>
      <c r="K1198" s="218"/>
      <c r="L1198" s="224"/>
      <c r="M1198" s="225"/>
      <c r="N1198" s="226"/>
      <c r="O1198" s="226"/>
      <c r="P1198" s="226"/>
      <c r="Q1198" s="226"/>
      <c r="R1198" s="226"/>
      <c r="S1198" s="226"/>
      <c r="T1198" s="227"/>
      <c r="AT1198" s="228" t="s">
        <v>177</v>
      </c>
      <c r="AU1198" s="228" t="s">
        <v>80</v>
      </c>
      <c r="AV1198" s="12" t="s">
        <v>78</v>
      </c>
      <c r="AW1198" s="12" t="s">
        <v>35</v>
      </c>
      <c r="AX1198" s="12" t="s">
        <v>71</v>
      </c>
      <c r="AY1198" s="228" t="s">
        <v>168</v>
      </c>
    </row>
    <row r="1199" spans="2:65" s="13" customFormat="1" ht="13.5">
      <c r="B1199" s="229"/>
      <c r="C1199" s="230"/>
      <c r="D1199" s="219" t="s">
        <v>177</v>
      </c>
      <c r="E1199" s="231" t="s">
        <v>21</v>
      </c>
      <c r="F1199" s="232" t="s">
        <v>1381</v>
      </c>
      <c r="G1199" s="230"/>
      <c r="H1199" s="233">
        <v>9.1280000000000001</v>
      </c>
      <c r="I1199" s="234"/>
      <c r="J1199" s="230"/>
      <c r="K1199" s="230"/>
      <c r="L1199" s="235"/>
      <c r="M1199" s="236"/>
      <c r="N1199" s="237"/>
      <c r="O1199" s="237"/>
      <c r="P1199" s="237"/>
      <c r="Q1199" s="237"/>
      <c r="R1199" s="237"/>
      <c r="S1199" s="237"/>
      <c r="T1199" s="238"/>
      <c r="AT1199" s="239" t="s">
        <v>177</v>
      </c>
      <c r="AU1199" s="239" t="s">
        <v>80</v>
      </c>
      <c r="AV1199" s="13" t="s">
        <v>80</v>
      </c>
      <c r="AW1199" s="13" t="s">
        <v>35</v>
      </c>
      <c r="AX1199" s="13" t="s">
        <v>71</v>
      </c>
      <c r="AY1199" s="239" t="s">
        <v>168</v>
      </c>
    </row>
    <row r="1200" spans="2:65" s="13" customFormat="1" ht="13.5">
      <c r="B1200" s="229"/>
      <c r="C1200" s="230"/>
      <c r="D1200" s="219" t="s">
        <v>177</v>
      </c>
      <c r="E1200" s="231" t="s">
        <v>21</v>
      </c>
      <c r="F1200" s="232" t="s">
        <v>1382</v>
      </c>
      <c r="G1200" s="230"/>
      <c r="H1200" s="233">
        <v>2.5449999999999999</v>
      </c>
      <c r="I1200" s="234"/>
      <c r="J1200" s="230"/>
      <c r="K1200" s="230"/>
      <c r="L1200" s="235"/>
      <c r="M1200" s="236"/>
      <c r="N1200" s="237"/>
      <c r="O1200" s="237"/>
      <c r="P1200" s="237"/>
      <c r="Q1200" s="237"/>
      <c r="R1200" s="237"/>
      <c r="S1200" s="237"/>
      <c r="T1200" s="238"/>
      <c r="AT1200" s="239" t="s">
        <v>177</v>
      </c>
      <c r="AU1200" s="239" t="s">
        <v>80</v>
      </c>
      <c r="AV1200" s="13" t="s">
        <v>80</v>
      </c>
      <c r="AW1200" s="13" t="s">
        <v>35</v>
      </c>
      <c r="AX1200" s="13" t="s">
        <v>71</v>
      </c>
      <c r="AY1200" s="239" t="s">
        <v>168</v>
      </c>
    </row>
    <row r="1201" spans="2:65" s="13" customFormat="1" ht="13.5">
      <c r="B1201" s="229"/>
      <c r="C1201" s="230"/>
      <c r="D1201" s="219" t="s">
        <v>177</v>
      </c>
      <c r="E1201" s="231" t="s">
        <v>21</v>
      </c>
      <c r="F1201" s="232" t="s">
        <v>1383</v>
      </c>
      <c r="G1201" s="230"/>
      <c r="H1201" s="233">
        <v>3.8079999999999998</v>
      </c>
      <c r="I1201" s="234"/>
      <c r="J1201" s="230"/>
      <c r="K1201" s="230"/>
      <c r="L1201" s="235"/>
      <c r="M1201" s="236"/>
      <c r="N1201" s="237"/>
      <c r="O1201" s="237"/>
      <c r="P1201" s="237"/>
      <c r="Q1201" s="237"/>
      <c r="R1201" s="237"/>
      <c r="S1201" s="237"/>
      <c r="T1201" s="238"/>
      <c r="AT1201" s="239" t="s">
        <v>177</v>
      </c>
      <c r="AU1201" s="239" t="s">
        <v>80</v>
      </c>
      <c r="AV1201" s="13" t="s">
        <v>80</v>
      </c>
      <c r="AW1201" s="13" t="s">
        <v>35</v>
      </c>
      <c r="AX1201" s="13" t="s">
        <v>71</v>
      </c>
      <c r="AY1201" s="239" t="s">
        <v>168</v>
      </c>
    </row>
    <row r="1202" spans="2:65" s="13" customFormat="1" ht="13.5">
      <c r="B1202" s="229"/>
      <c r="C1202" s="230"/>
      <c r="D1202" s="219" t="s">
        <v>177</v>
      </c>
      <c r="E1202" s="231" t="s">
        <v>21</v>
      </c>
      <c r="F1202" s="232" t="s">
        <v>1384</v>
      </c>
      <c r="G1202" s="230"/>
      <c r="H1202" s="233">
        <v>3.0880000000000001</v>
      </c>
      <c r="I1202" s="234"/>
      <c r="J1202" s="230"/>
      <c r="K1202" s="230"/>
      <c r="L1202" s="235"/>
      <c r="M1202" s="236"/>
      <c r="N1202" s="237"/>
      <c r="O1202" s="237"/>
      <c r="P1202" s="237"/>
      <c r="Q1202" s="237"/>
      <c r="R1202" s="237"/>
      <c r="S1202" s="237"/>
      <c r="T1202" s="238"/>
      <c r="AT1202" s="239" t="s">
        <v>177</v>
      </c>
      <c r="AU1202" s="239" t="s">
        <v>80</v>
      </c>
      <c r="AV1202" s="13" t="s">
        <v>80</v>
      </c>
      <c r="AW1202" s="13" t="s">
        <v>35</v>
      </c>
      <c r="AX1202" s="13" t="s">
        <v>71</v>
      </c>
      <c r="AY1202" s="239" t="s">
        <v>168</v>
      </c>
    </row>
    <row r="1203" spans="2:65" s="13" customFormat="1" ht="13.5">
      <c r="B1203" s="229"/>
      <c r="C1203" s="230"/>
      <c r="D1203" s="219" t="s">
        <v>177</v>
      </c>
      <c r="E1203" s="231" t="s">
        <v>21</v>
      </c>
      <c r="F1203" s="232" t="s">
        <v>1385</v>
      </c>
      <c r="G1203" s="230"/>
      <c r="H1203" s="233">
        <v>3.6819999999999999</v>
      </c>
      <c r="I1203" s="234"/>
      <c r="J1203" s="230"/>
      <c r="K1203" s="230"/>
      <c r="L1203" s="235"/>
      <c r="M1203" s="236"/>
      <c r="N1203" s="237"/>
      <c r="O1203" s="237"/>
      <c r="P1203" s="237"/>
      <c r="Q1203" s="237"/>
      <c r="R1203" s="237"/>
      <c r="S1203" s="237"/>
      <c r="T1203" s="238"/>
      <c r="AT1203" s="239" t="s">
        <v>177</v>
      </c>
      <c r="AU1203" s="239" t="s">
        <v>80</v>
      </c>
      <c r="AV1203" s="13" t="s">
        <v>80</v>
      </c>
      <c r="AW1203" s="13" t="s">
        <v>35</v>
      </c>
      <c r="AX1203" s="13" t="s">
        <v>71</v>
      </c>
      <c r="AY1203" s="239" t="s">
        <v>168</v>
      </c>
    </row>
    <row r="1204" spans="2:65" s="13" customFormat="1" ht="13.5">
      <c r="B1204" s="229"/>
      <c r="C1204" s="230"/>
      <c r="D1204" s="219" t="s">
        <v>177</v>
      </c>
      <c r="E1204" s="231" t="s">
        <v>21</v>
      </c>
      <c r="F1204" s="232" t="s">
        <v>1386</v>
      </c>
      <c r="G1204" s="230"/>
      <c r="H1204" s="233">
        <v>4.508</v>
      </c>
      <c r="I1204" s="234"/>
      <c r="J1204" s="230"/>
      <c r="K1204" s="230"/>
      <c r="L1204" s="235"/>
      <c r="M1204" s="236"/>
      <c r="N1204" s="237"/>
      <c r="O1204" s="237"/>
      <c r="P1204" s="237"/>
      <c r="Q1204" s="237"/>
      <c r="R1204" s="237"/>
      <c r="S1204" s="237"/>
      <c r="T1204" s="238"/>
      <c r="AT1204" s="239" t="s">
        <v>177</v>
      </c>
      <c r="AU1204" s="239" t="s">
        <v>80</v>
      </c>
      <c r="AV1204" s="13" t="s">
        <v>80</v>
      </c>
      <c r="AW1204" s="13" t="s">
        <v>35</v>
      </c>
      <c r="AX1204" s="13" t="s">
        <v>71</v>
      </c>
      <c r="AY1204" s="239" t="s">
        <v>168</v>
      </c>
    </row>
    <row r="1205" spans="2:65" s="13" customFormat="1" ht="13.5">
      <c r="B1205" s="229"/>
      <c r="C1205" s="230"/>
      <c r="D1205" s="219" t="s">
        <v>177</v>
      </c>
      <c r="E1205" s="231" t="s">
        <v>21</v>
      </c>
      <c r="F1205" s="232" t="s">
        <v>1387</v>
      </c>
      <c r="G1205" s="230"/>
      <c r="H1205" s="233">
        <v>4.4800000000000004</v>
      </c>
      <c r="I1205" s="234"/>
      <c r="J1205" s="230"/>
      <c r="K1205" s="230"/>
      <c r="L1205" s="235"/>
      <c r="M1205" s="236"/>
      <c r="N1205" s="237"/>
      <c r="O1205" s="237"/>
      <c r="P1205" s="237"/>
      <c r="Q1205" s="237"/>
      <c r="R1205" s="237"/>
      <c r="S1205" s="237"/>
      <c r="T1205" s="238"/>
      <c r="AT1205" s="239" t="s">
        <v>177</v>
      </c>
      <c r="AU1205" s="239" t="s">
        <v>80</v>
      </c>
      <c r="AV1205" s="13" t="s">
        <v>80</v>
      </c>
      <c r="AW1205" s="13" t="s">
        <v>35</v>
      </c>
      <c r="AX1205" s="13" t="s">
        <v>71</v>
      </c>
      <c r="AY1205" s="239" t="s">
        <v>168</v>
      </c>
    </row>
    <row r="1206" spans="2:65" s="14" customFormat="1" ht="13.5">
      <c r="B1206" s="240"/>
      <c r="C1206" s="241"/>
      <c r="D1206" s="242" t="s">
        <v>177</v>
      </c>
      <c r="E1206" s="243" t="s">
        <v>21</v>
      </c>
      <c r="F1206" s="244" t="s">
        <v>184</v>
      </c>
      <c r="G1206" s="241"/>
      <c r="H1206" s="245">
        <v>31.239000000000001</v>
      </c>
      <c r="I1206" s="246"/>
      <c r="J1206" s="241"/>
      <c r="K1206" s="241"/>
      <c r="L1206" s="247"/>
      <c r="M1206" s="248"/>
      <c r="N1206" s="249"/>
      <c r="O1206" s="249"/>
      <c r="P1206" s="249"/>
      <c r="Q1206" s="249"/>
      <c r="R1206" s="249"/>
      <c r="S1206" s="249"/>
      <c r="T1206" s="250"/>
      <c r="AT1206" s="251" t="s">
        <v>177</v>
      </c>
      <c r="AU1206" s="251" t="s">
        <v>80</v>
      </c>
      <c r="AV1206" s="14" t="s">
        <v>175</v>
      </c>
      <c r="AW1206" s="14" t="s">
        <v>35</v>
      </c>
      <c r="AX1206" s="14" t="s">
        <v>78</v>
      </c>
      <c r="AY1206" s="251" t="s">
        <v>168</v>
      </c>
    </row>
    <row r="1207" spans="2:65" s="1" customFormat="1" ht="22.5" customHeight="1">
      <c r="B1207" s="42"/>
      <c r="C1207" s="205" t="s">
        <v>1388</v>
      </c>
      <c r="D1207" s="205" t="s">
        <v>170</v>
      </c>
      <c r="E1207" s="206" t="s">
        <v>1389</v>
      </c>
      <c r="F1207" s="207" t="s">
        <v>1390</v>
      </c>
      <c r="G1207" s="208" t="s">
        <v>272</v>
      </c>
      <c r="H1207" s="209">
        <v>9</v>
      </c>
      <c r="I1207" s="210"/>
      <c r="J1207" s="211">
        <f>ROUND(I1207*H1207,2)</f>
        <v>0</v>
      </c>
      <c r="K1207" s="207" t="s">
        <v>174</v>
      </c>
      <c r="L1207" s="62"/>
      <c r="M1207" s="212" t="s">
        <v>21</v>
      </c>
      <c r="N1207" s="213" t="s">
        <v>42</v>
      </c>
      <c r="O1207" s="43"/>
      <c r="P1207" s="214">
        <f>O1207*H1207</f>
        <v>0</v>
      </c>
      <c r="Q1207" s="214">
        <v>7.2999999999999996E-4</v>
      </c>
      <c r="R1207" s="214">
        <f>Q1207*H1207</f>
        <v>6.5699999999999995E-3</v>
      </c>
      <c r="S1207" s="214">
        <v>0</v>
      </c>
      <c r="T1207" s="215">
        <f>S1207*H1207</f>
        <v>0</v>
      </c>
      <c r="AR1207" s="25" t="s">
        <v>286</v>
      </c>
      <c r="AT1207" s="25" t="s">
        <v>170</v>
      </c>
      <c r="AU1207" s="25" t="s">
        <v>80</v>
      </c>
      <c r="AY1207" s="25" t="s">
        <v>168</v>
      </c>
      <c r="BE1207" s="216">
        <f>IF(N1207="základní",J1207,0)</f>
        <v>0</v>
      </c>
      <c r="BF1207" s="216">
        <f>IF(N1207="snížená",J1207,0)</f>
        <v>0</v>
      </c>
      <c r="BG1207" s="216">
        <f>IF(N1207="zákl. přenesená",J1207,0)</f>
        <v>0</v>
      </c>
      <c r="BH1207" s="216">
        <f>IF(N1207="sníž. přenesená",J1207,0)</f>
        <v>0</v>
      </c>
      <c r="BI1207" s="216">
        <f>IF(N1207="nulová",J1207,0)</f>
        <v>0</v>
      </c>
      <c r="BJ1207" s="25" t="s">
        <v>78</v>
      </c>
      <c r="BK1207" s="216">
        <f>ROUND(I1207*H1207,2)</f>
        <v>0</v>
      </c>
      <c r="BL1207" s="25" t="s">
        <v>286</v>
      </c>
      <c r="BM1207" s="25" t="s">
        <v>1391</v>
      </c>
    </row>
    <row r="1208" spans="2:65" s="12" customFormat="1" ht="13.5">
      <c r="B1208" s="217"/>
      <c r="C1208" s="218"/>
      <c r="D1208" s="219" t="s">
        <v>177</v>
      </c>
      <c r="E1208" s="220" t="s">
        <v>21</v>
      </c>
      <c r="F1208" s="221" t="s">
        <v>1392</v>
      </c>
      <c r="G1208" s="218"/>
      <c r="H1208" s="222" t="s">
        <v>21</v>
      </c>
      <c r="I1208" s="223"/>
      <c r="J1208" s="218"/>
      <c r="K1208" s="218"/>
      <c r="L1208" s="224"/>
      <c r="M1208" s="225"/>
      <c r="N1208" s="226"/>
      <c r="O1208" s="226"/>
      <c r="P1208" s="226"/>
      <c r="Q1208" s="226"/>
      <c r="R1208" s="226"/>
      <c r="S1208" s="226"/>
      <c r="T1208" s="227"/>
      <c r="AT1208" s="228" t="s">
        <v>177</v>
      </c>
      <c r="AU1208" s="228" t="s">
        <v>80</v>
      </c>
      <c r="AV1208" s="12" t="s">
        <v>78</v>
      </c>
      <c r="AW1208" s="12" t="s">
        <v>35</v>
      </c>
      <c r="AX1208" s="12" t="s">
        <v>71</v>
      </c>
      <c r="AY1208" s="228" t="s">
        <v>168</v>
      </c>
    </row>
    <row r="1209" spans="2:65" s="13" customFormat="1" ht="13.5">
      <c r="B1209" s="229"/>
      <c r="C1209" s="230"/>
      <c r="D1209" s="242" t="s">
        <v>177</v>
      </c>
      <c r="E1209" s="252" t="s">
        <v>21</v>
      </c>
      <c r="F1209" s="253" t="s">
        <v>242</v>
      </c>
      <c r="G1209" s="230"/>
      <c r="H1209" s="254">
        <v>9</v>
      </c>
      <c r="I1209" s="234"/>
      <c r="J1209" s="230"/>
      <c r="K1209" s="230"/>
      <c r="L1209" s="235"/>
      <c r="M1209" s="236"/>
      <c r="N1209" s="237"/>
      <c r="O1209" s="237"/>
      <c r="P1209" s="237"/>
      <c r="Q1209" s="237"/>
      <c r="R1209" s="237"/>
      <c r="S1209" s="237"/>
      <c r="T1209" s="238"/>
      <c r="AT1209" s="239" t="s">
        <v>177</v>
      </c>
      <c r="AU1209" s="239" t="s">
        <v>80</v>
      </c>
      <c r="AV1209" s="13" t="s">
        <v>80</v>
      </c>
      <c r="AW1209" s="13" t="s">
        <v>35</v>
      </c>
      <c r="AX1209" s="13" t="s">
        <v>78</v>
      </c>
      <c r="AY1209" s="239" t="s">
        <v>168</v>
      </c>
    </row>
    <row r="1210" spans="2:65" s="1" customFormat="1" ht="22.5" customHeight="1">
      <c r="B1210" s="42"/>
      <c r="C1210" s="255" t="s">
        <v>1393</v>
      </c>
      <c r="D1210" s="255" t="s">
        <v>253</v>
      </c>
      <c r="E1210" s="256" t="s">
        <v>1394</v>
      </c>
      <c r="F1210" s="257" t="s">
        <v>1395</v>
      </c>
      <c r="G1210" s="258" t="s">
        <v>272</v>
      </c>
      <c r="H1210" s="259">
        <v>9</v>
      </c>
      <c r="I1210" s="260"/>
      <c r="J1210" s="261">
        <f>ROUND(I1210*H1210,2)</f>
        <v>0</v>
      </c>
      <c r="K1210" s="257" t="s">
        <v>21</v>
      </c>
      <c r="L1210" s="262"/>
      <c r="M1210" s="263" t="s">
        <v>21</v>
      </c>
      <c r="N1210" s="264" t="s">
        <v>42</v>
      </c>
      <c r="O1210" s="43"/>
      <c r="P1210" s="214">
        <f>O1210*H1210</f>
        <v>0</v>
      </c>
      <c r="Q1210" s="214">
        <v>2.14E-3</v>
      </c>
      <c r="R1210" s="214">
        <f>Q1210*H1210</f>
        <v>1.9259999999999999E-2</v>
      </c>
      <c r="S1210" s="214">
        <v>0</v>
      </c>
      <c r="T1210" s="215">
        <f>S1210*H1210</f>
        <v>0</v>
      </c>
      <c r="AR1210" s="25" t="s">
        <v>402</v>
      </c>
      <c r="AT1210" s="25" t="s">
        <v>253</v>
      </c>
      <c r="AU1210" s="25" t="s">
        <v>80</v>
      </c>
      <c r="AY1210" s="25" t="s">
        <v>168</v>
      </c>
      <c r="BE1210" s="216">
        <f>IF(N1210="základní",J1210,0)</f>
        <v>0</v>
      </c>
      <c r="BF1210" s="216">
        <f>IF(N1210="snížená",J1210,0)</f>
        <v>0</v>
      </c>
      <c r="BG1210" s="216">
        <f>IF(N1210="zákl. přenesená",J1210,0)</f>
        <v>0</v>
      </c>
      <c r="BH1210" s="216">
        <f>IF(N1210="sníž. přenesená",J1210,0)</f>
        <v>0</v>
      </c>
      <c r="BI1210" s="216">
        <f>IF(N1210="nulová",J1210,0)</f>
        <v>0</v>
      </c>
      <c r="BJ1210" s="25" t="s">
        <v>78</v>
      </c>
      <c r="BK1210" s="216">
        <f>ROUND(I1210*H1210,2)</f>
        <v>0</v>
      </c>
      <c r="BL1210" s="25" t="s">
        <v>286</v>
      </c>
      <c r="BM1210" s="25" t="s">
        <v>1396</v>
      </c>
    </row>
    <row r="1211" spans="2:65" s="1" customFormat="1" ht="22.5" customHeight="1">
      <c r="B1211" s="42"/>
      <c r="C1211" s="205" t="s">
        <v>1397</v>
      </c>
      <c r="D1211" s="205" t="s">
        <v>170</v>
      </c>
      <c r="E1211" s="206" t="s">
        <v>1398</v>
      </c>
      <c r="F1211" s="207" t="s">
        <v>1399</v>
      </c>
      <c r="G1211" s="208" t="s">
        <v>245</v>
      </c>
      <c r="H1211" s="209">
        <v>0.63300000000000001</v>
      </c>
      <c r="I1211" s="210"/>
      <c r="J1211" s="211">
        <f>ROUND(I1211*H1211,2)</f>
        <v>0</v>
      </c>
      <c r="K1211" s="207" t="s">
        <v>174</v>
      </c>
      <c r="L1211" s="62"/>
      <c r="M1211" s="212" t="s">
        <v>21</v>
      </c>
      <c r="N1211" s="213" t="s">
        <v>42</v>
      </c>
      <c r="O1211" s="43"/>
      <c r="P1211" s="214">
        <f>O1211*H1211</f>
        <v>0</v>
      </c>
      <c r="Q1211" s="214">
        <v>0</v>
      </c>
      <c r="R1211" s="214">
        <f>Q1211*H1211</f>
        <v>0</v>
      </c>
      <c r="S1211" s="214">
        <v>0</v>
      </c>
      <c r="T1211" s="215">
        <f>S1211*H1211</f>
        <v>0</v>
      </c>
      <c r="AR1211" s="25" t="s">
        <v>286</v>
      </c>
      <c r="AT1211" s="25" t="s">
        <v>170</v>
      </c>
      <c r="AU1211" s="25" t="s">
        <v>80</v>
      </c>
      <c r="AY1211" s="25" t="s">
        <v>168</v>
      </c>
      <c r="BE1211" s="216">
        <f>IF(N1211="základní",J1211,0)</f>
        <v>0</v>
      </c>
      <c r="BF1211" s="216">
        <f>IF(N1211="snížená",J1211,0)</f>
        <v>0</v>
      </c>
      <c r="BG1211" s="216">
        <f>IF(N1211="zákl. přenesená",J1211,0)</f>
        <v>0</v>
      </c>
      <c r="BH1211" s="216">
        <f>IF(N1211="sníž. přenesená",J1211,0)</f>
        <v>0</v>
      </c>
      <c r="BI1211" s="216">
        <f>IF(N1211="nulová",J1211,0)</f>
        <v>0</v>
      </c>
      <c r="BJ1211" s="25" t="s">
        <v>78</v>
      </c>
      <c r="BK1211" s="216">
        <f>ROUND(I1211*H1211,2)</f>
        <v>0</v>
      </c>
      <c r="BL1211" s="25" t="s">
        <v>286</v>
      </c>
      <c r="BM1211" s="25" t="s">
        <v>1400</v>
      </c>
    </row>
    <row r="1212" spans="2:65" s="11" customFormat="1" ht="29.85" customHeight="1">
      <c r="B1212" s="188"/>
      <c r="C1212" s="189"/>
      <c r="D1212" s="202" t="s">
        <v>70</v>
      </c>
      <c r="E1212" s="203" t="s">
        <v>1401</v>
      </c>
      <c r="F1212" s="203" t="s">
        <v>1402</v>
      </c>
      <c r="G1212" s="189"/>
      <c r="H1212" s="189"/>
      <c r="I1212" s="192"/>
      <c r="J1212" s="204">
        <f>BK1212</f>
        <v>0</v>
      </c>
      <c r="K1212" s="189"/>
      <c r="L1212" s="194"/>
      <c r="M1212" s="195"/>
      <c r="N1212" s="196"/>
      <c r="O1212" s="196"/>
      <c r="P1212" s="197">
        <f>SUM(P1213:P1259)</f>
        <v>0</v>
      </c>
      <c r="Q1212" s="196"/>
      <c r="R1212" s="197">
        <f>SUM(R1213:R1259)</f>
        <v>2.0046149999999998</v>
      </c>
      <c r="S1212" s="196"/>
      <c r="T1212" s="198">
        <f>SUM(T1213:T1259)</f>
        <v>2.9034771199999998</v>
      </c>
      <c r="AR1212" s="199" t="s">
        <v>80</v>
      </c>
      <c r="AT1212" s="200" t="s">
        <v>70</v>
      </c>
      <c r="AU1212" s="200" t="s">
        <v>78</v>
      </c>
      <c r="AY1212" s="199" t="s">
        <v>168</v>
      </c>
      <c r="BK1212" s="201">
        <f>SUM(BK1213:BK1259)</f>
        <v>0</v>
      </c>
    </row>
    <row r="1213" spans="2:65" s="1" customFormat="1" ht="22.5" customHeight="1">
      <c r="B1213" s="42"/>
      <c r="C1213" s="205" t="s">
        <v>1403</v>
      </c>
      <c r="D1213" s="205" t="s">
        <v>170</v>
      </c>
      <c r="E1213" s="206" t="s">
        <v>1404</v>
      </c>
      <c r="F1213" s="207" t="s">
        <v>1405</v>
      </c>
      <c r="G1213" s="208" t="s">
        <v>173</v>
      </c>
      <c r="H1213" s="209">
        <v>158.74799999999999</v>
      </c>
      <c r="I1213" s="210"/>
      <c r="J1213" s="211">
        <f>ROUND(I1213*H1213,2)</f>
        <v>0</v>
      </c>
      <c r="K1213" s="207" t="s">
        <v>174</v>
      </c>
      <c r="L1213" s="62"/>
      <c r="M1213" s="212" t="s">
        <v>21</v>
      </c>
      <c r="N1213" s="213" t="s">
        <v>42</v>
      </c>
      <c r="O1213" s="43"/>
      <c r="P1213" s="214">
        <f>O1213*H1213</f>
        <v>0</v>
      </c>
      <c r="Q1213" s="214">
        <v>0</v>
      </c>
      <c r="R1213" s="214">
        <f>Q1213*H1213</f>
        <v>0</v>
      </c>
      <c r="S1213" s="214">
        <v>5.94E-3</v>
      </c>
      <c r="T1213" s="215">
        <f>S1213*H1213</f>
        <v>0.94296311999999993</v>
      </c>
      <c r="AR1213" s="25" t="s">
        <v>286</v>
      </c>
      <c r="AT1213" s="25" t="s">
        <v>170</v>
      </c>
      <c r="AU1213" s="25" t="s">
        <v>80</v>
      </c>
      <c r="AY1213" s="25" t="s">
        <v>168</v>
      </c>
      <c r="BE1213" s="216">
        <f>IF(N1213="základní",J1213,0)</f>
        <v>0</v>
      </c>
      <c r="BF1213" s="216">
        <f>IF(N1213="snížená",J1213,0)</f>
        <v>0</v>
      </c>
      <c r="BG1213" s="216">
        <f>IF(N1213="zákl. přenesená",J1213,0)</f>
        <v>0</v>
      </c>
      <c r="BH1213" s="216">
        <f>IF(N1213="sníž. přenesená",J1213,0)</f>
        <v>0</v>
      </c>
      <c r="BI1213" s="216">
        <f>IF(N1213="nulová",J1213,0)</f>
        <v>0</v>
      </c>
      <c r="BJ1213" s="25" t="s">
        <v>78</v>
      </c>
      <c r="BK1213" s="216">
        <f>ROUND(I1213*H1213,2)</f>
        <v>0</v>
      </c>
      <c r="BL1213" s="25" t="s">
        <v>286</v>
      </c>
      <c r="BM1213" s="25" t="s">
        <v>1406</v>
      </c>
    </row>
    <row r="1214" spans="2:65" s="12" customFormat="1" ht="13.5">
      <c r="B1214" s="217"/>
      <c r="C1214" s="218"/>
      <c r="D1214" s="219" t="s">
        <v>177</v>
      </c>
      <c r="E1214" s="220" t="s">
        <v>21</v>
      </c>
      <c r="F1214" s="221" t="s">
        <v>1161</v>
      </c>
      <c r="G1214" s="218"/>
      <c r="H1214" s="222" t="s">
        <v>21</v>
      </c>
      <c r="I1214" s="223"/>
      <c r="J1214" s="218"/>
      <c r="K1214" s="218"/>
      <c r="L1214" s="224"/>
      <c r="M1214" s="225"/>
      <c r="N1214" s="226"/>
      <c r="O1214" s="226"/>
      <c r="P1214" s="226"/>
      <c r="Q1214" s="226"/>
      <c r="R1214" s="226"/>
      <c r="S1214" s="226"/>
      <c r="T1214" s="227"/>
      <c r="AT1214" s="228" t="s">
        <v>177</v>
      </c>
      <c r="AU1214" s="228" t="s">
        <v>80</v>
      </c>
      <c r="AV1214" s="12" t="s">
        <v>78</v>
      </c>
      <c r="AW1214" s="12" t="s">
        <v>35</v>
      </c>
      <c r="AX1214" s="12" t="s">
        <v>71</v>
      </c>
      <c r="AY1214" s="228" t="s">
        <v>168</v>
      </c>
    </row>
    <row r="1215" spans="2:65" s="13" customFormat="1" ht="13.5">
      <c r="B1215" s="229"/>
      <c r="C1215" s="230"/>
      <c r="D1215" s="219" t="s">
        <v>177</v>
      </c>
      <c r="E1215" s="231" t="s">
        <v>21</v>
      </c>
      <c r="F1215" s="232" t="s">
        <v>1162</v>
      </c>
      <c r="G1215" s="230"/>
      <c r="H1215" s="233">
        <v>143.96</v>
      </c>
      <c r="I1215" s="234"/>
      <c r="J1215" s="230"/>
      <c r="K1215" s="230"/>
      <c r="L1215" s="235"/>
      <c r="M1215" s="236"/>
      <c r="N1215" s="237"/>
      <c r="O1215" s="237"/>
      <c r="P1215" s="237"/>
      <c r="Q1215" s="237"/>
      <c r="R1215" s="237"/>
      <c r="S1215" s="237"/>
      <c r="T1215" s="238"/>
      <c r="AT1215" s="239" t="s">
        <v>177</v>
      </c>
      <c r="AU1215" s="239" t="s">
        <v>80</v>
      </c>
      <c r="AV1215" s="13" t="s">
        <v>80</v>
      </c>
      <c r="AW1215" s="13" t="s">
        <v>35</v>
      </c>
      <c r="AX1215" s="13" t="s">
        <v>71</v>
      </c>
      <c r="AY1215" s="239" t="s">
        <v>168</v>
      </c>
    </row>
    <row r="1216" spans="2:65" s="12" customFormat="1" ht="13.5">
      <c r="B1216" s="217"/>
      <c r="C1216" s="218"/>
      <c r="D1216" s="219" t="s">
        <v>177</v>
      </c>
      <c r="E1216" s="220" t="s">
        <v>21</v>
      </c>
      <c r="F1216" s="221" t="s">
        <v>1407</v>
      </c>
      <c r="G1216" s="218"/>
      <c r="H1216" s="222" t="s">
        <v>21</v>
      </c>
      <c r="I1216" s="223"/>
      <c r="J1216" s="218"/>
      <c r="K1216" s="218"/>
      <c r="L1216" s="224"/>
      <c r="M1216" s="225"/>
      <c r="N1216" s="226"/>
      <c r="O1216" s="226"/>
      <c r="P1216" s="226"/>
      <c r="Q1216" s="226"/>
      <c r="R1216" s="226"/>
      <c r="S1216" s="226"/>
      <c r="T1216" s="227"/>
      <c r="AT1216" s="228" t="s">
        <v>177</v>
      </c>
      <c r="AU1216" s="228" t="s">
        <v>80</v>
      </c>
      <c r="AV1216" s="12" t="s">
        <v>78</v>
      </c>
      <c r="AW1216" s="12" t="s">
        <v>35</v>
      </c>
      <c r="AX1216" s="12" t="s">
        <v>71</v>
      </c>
      <c r="AY1216" s="228" t="s">
        <v>168</v>
      </c>
    </row>
    <row r="1217" spans="2:65" s="13" customFormat="1" ht="13.5">
      <c r="B1217" s="229"/>
      <c r="C1217" s="230"/>
      <c r="D1217" s="219" t="s">
        <v>177</v>
      </c>
      <c r="E1217" s="231" t="s">
        <v>21</v>
      </c>
      <c r="F1217" s="232" t="s">
        <v>1092</v>
      </c>
      <c r="G1217" s="230"/>
      <c r="H1217" s="233">
        <v>14.788</v>
      </c>
      <c r="I1217" s="234"/>
      <c r="J1217" s="230"/>
      <c r="K1217" s="230"/>
      <c r="L1217" s="235"/>
      <c r="M1217" s="236"/>
      <c r="N1217" s="237"/>
      <c r="O1217" s="237"/>
      <c r="P1217" s="237"/>
      <c r="Q1217" s="237"/>
      <c r="R1217" s="237"/>
      <c r="S1217" s="237"/>
      <c r="T1217" s="238"/>
      <c r="AT1217" s="239" t="s">
        <v>177</v>
      </c>
      <c r="AU1217" s="239" t="s">
        <v>80</v>
      </c>
      <c r="AV1217" s="13" t="s">
        <v>80</v>
      </c>
      <c r="AW1217" s="13" t="s">
        <v>35</v>
      </c>
      <c r="AX1217" s="13" t="s">
        <v>71</v>
      </c>
      <c r="AY1217" s="239" t="s">
        <v>168</v>
      </c>
    </row>
    <row r="1218" spans="2:65" s="14" customFormat="1" ht="13.5">
      <c r="B1218" s="240"/>
      <c r="C1218" s="241"/>
      <c r="D1218" s="242" t="s">
        <v>177</v>
      </c>
      <c r="E1218" s="243" t="s">
        <v>21</v>
      </c>
      <c r="F1218" s="244" t="s">
        <v>184</v>
      </c>
      <c r="G1218" s="241"/>
      <c r="H1218" s="245">
        <v>158.74799999999999</v>
      </c>
      <c r="I1218" s="246"/>
      <c r="J1218" s="241"/>
      <c r="K1218" s="241"/>
      <c r="L1218" s="247"/>
      <c r="M1218" s="248"/>
      <c r="N1218" s="249"/>
      <c r="O1218" s="249"/>
      <c r="P1218" s="249"/>
      <c r="Q1218" s="249"/>
      <c r="R1218" s="249"/>
      <c r="S1218" s="249"/>
      <c r="T1218" s="250"/>
      <c r="AT1218" s="251" t="s">
        <v>177</v>
      </c>
      <c r="AU1218" s="251" t="s">
        <v>80</v>
      </c>
      <c r="AV1218" s="14" t="s">
        <v>175</v>
      </c>
      <c r="AW1218" s="14" t="s">
        <v>35</v>
      </c>
      <c r="AX1218" s="14" t="s">
        <v>78</v>
      </c>
      <c r="AY1218" s="251" t="s">
        <v>168</v>
      </c>
    </row>
    <row r="1219" spans="2:65" s="1" customFormat="1" ht="22.5" customHeight="1">
      <c r="B1219" s="42"/>
      <c r="C1219" s="205" t="s">
        <v>1408</v>
      </c>
      <c r="D1219" s="205" t="s">
        <v>170</v>
      </c>
      <c r="E1219" s="206" t="s">
        <v>1409</v>
      </c>
      <c r="F1219" s="207" t="s">
        <v>1410</v>
      </c>
      <c r="G1219" s="208" t="s">
        <v>202</v>
      </c>
      <c r="H1219" s="209">
        <v>24.5</v>
      </c>
      <c r="I1219" s="210"/>
      <c r="J1219" s="211">
        <f>ROUND(I1219*H1219,2)</f>
        <v>0</v>
      </c>
      <c r="K1219" s="207" t="s">
        <v>174</v>
      </c>
      <c r="L1219" s="62"/>
      <c r="M1219" s="212" t="s">
        <v>21</v>
      </c>
      <c r="N1219" s="213" t="s">
        <v>42</v>
      </c>
      <c r="O1219" s="43"/>
      <c r="P1219" s="214">
        <f>O1219*H1219</f>
        <v>0</v>
      </c>
      <c r="Q1219" s="214">
        <v>0</v>
      </c>
      <c r="R1219" s="214">
        <f>Q1219*H1219</f>
        <v>0</v>
      </c>
      <c r="S1219" s="214">
        <v>1.7700000000000001E-3</v>
      </c>
      <c r="T1219" s="215">
        <f>S1219*H1219</f>
        <v>4.3365000000000001E-2</v>
      </c>
      <c r="AR1219" s="25" t="s">
        <v>286</v>
      </c>
      <c r="AT1219" s="25" t="s">
        <v>170</v>
      </c>
      <c r="AU1219" s="25" t="s">
        <v>80</v>
      </c>
      <c r="AY1219" s="25" t="s">
        <v>168</v>
      </c>
      <c r="BE1219" s="216">
        <f>IF(N1219="základní",J1219,0)</f>
        <v>0</v>
      </c>
      <c r="BF1219" s="216">
        <f>IF(N1219="snížená",J1219,0)</f>
        <v>0</v>
      </c>
      <c r="BG1219" s="216">
        <f>IF(N1219="zákl. přenesená",J1219,0)</f>
        <v>0</v>
      </c>
      <c r="BH1219" s="216">
        <f>IF(N1219="sníž. přenesená",J1219,0)</f>
        <v>0</v>
      </c>
      <c r="BI1219" s="216">
        <f>IF(N1219="nulová",J1219,0)</f>
        <v>0</v>
      </c>
      <c r="BJ1219" s="25" t="s">
        <v>78</v>
      </c>
      <c r="BK1219" s="216">
        <f>ROUND(I1219*H1219,2)</f>
        <v>0</v>
      </c>
      <c r="BL1219" s="25" t="s">
        <v>286</v>
      </c>
      <c r="BM1219" s="25" t="s">
        <v>1411</v>
      </c>
    </row>
    <row r="1220" spans="2:65" s="12" customFormat="1" ht="13.5">
      <c r="B1220" s="217"/>
      <c r="C1220" s="218"/>
      <c r="D1220" s="219" t="s">
        <v>177</v>
      </c>
      <c r="E1220" s="220" t="s">
        <v>21</v>
      </c>
      <c r="F1220" s="221" t="s">
        <v>1412</v>
      </c>
      <c r="G1220" s="218"/>
      <c r="H1220" s="222" t="s">
        <v>21</v>
      </c>
      <c r="I1220" s="223"/>
      <c r="J1220" s="218"/>
      <c r="K1220" s="218"/>
      <c r="L1220" s="224"/>
      <c r="M1220" s="225"/>
      <c r="N1220" s="226"/>
      <c r="O1220" s="226"/>
      <c r="P1220" s="226"/>
      <c r="Q1220" s="226"/>
      <c r="R1220" s="226"/>
      <c r="S1220" s="226"/>
      <c r="T1220" s="227"/>
      <c r="AT1220" s="228" t="s">
        <v>177</v>
      </c>
      <c r="AU1220" s="228" t="s">
        <v>80</v>
      </c>
      <c r="AV1220" s="12" t="s">
        <v>78</v>
      </c>
      <c r="AW1220" s="12" t="s">
        <v>35</v>
      </c>
      <c r="AX1220" s="12" t="s">
        <v>71</v>
      </c>
      <c r="AY1220" s="228" t="s">
        <v>168</v>
      </c>
    </row>
    <row r="1221" spans="2:65" s="13" customFormat="1" ht="13.5">
      <c r="B1221" s="229"/>
      <c r="C1221" s="230"/>
      <c r="D1221" s="242" t="s">
        <v>177</v>
      </c>
      <c r="E1221" s="252" t="s">
        <v>21</v>
      </c>
      <c r="F1221" s="253" t="s">
        <v>1413</v>
      </c>
      <c r="G1221" s="230"/>
      <c r="H1221" s="254">
        <v>24.5</v>
      </c>
      <c r="I1221" s="234"/>
      <c r="J1221" s="230"/>
      <c r="K1221" s="230"/>
      <c r="L1221" s="235"/>
      <c r="M1221" s="236"/>
      <c r="N1221" s="237"/>
      <c r="O1221" s="237"/>
      <c r="P1221" s="237"/>
      <c r="Q1221" s="237"/>
      <c r="R1221" s="237"/>
      <c r="S1221" s="237"/>
      <c r="T1221" s="238"/>
      <c r="AT1221" s="239" t="s">
        <v>177</v>
      </c>
      <c r="AU1221" s="239" t="s">
        <v>80</v>
      </c>
      <c r="AV1221" s="13" t="s">
        <v>80</v>
      </c>
      <c r="AW1221" s="13" t="s">
        <v>35</v>
      </c>
      <c r="AX1221" s="13" t="s">
        <v>78</v>
      </c>
      <c r="AY1221" s="239" t="s">
        <v>168</v>
      </c>
    </row>
    <row r="1222" spans="2:65" s="1" customFormat="1" ht="22.5" customHeight="1">
      <c r="B1222" s="42"/>
      <c r="C1222" s="205" t="s">
        <v>1414</v>
      </c>
      <c r="D1222" s="205" t="s">
        <v>170</v>
      </c>
      <c r="E1222" s="206" t="s">
        <v>1415</v>
      </c>
      <c r="F1222" s="207" t="s">
        <v>1416</v>
      </c>
      <c r="G1222" s="208" t="s">
        <v>202</v>
      </c>
      <c r="H1222" s="209">
        <v>377</v>
      </c>
      <c r="I1222" s="210"/>
      <c r="J1222" s="211">
        <f>ROUND(I1222*H1222,2)</f>
        <v>0</v>
      </c>
      <c r="K1222" s="207" t="s">
        <v>174</v>
      </c>
      <c r="L1222" s="62"/>
      <c r="M1222" s="212" t="s">
        <v>21</v>
      </c>
      <c r="N1222" s="213" t="s">
        <v>42</v>
      </c>
      <c r="O1222" s="43"/>
      <c r="P1222" s="214">
        <f>O1222*H1222</f>
        <v>0</v>
      </c>
      <c r="Q1222" s="214">
        <v>0</v>
      </c>
      <c r="R1222" s="214">
        <f>Q1222*H1222</f>
        <v>0</v>
      </c>
      <c r="S1222" s="214">
        <v>1.91E-3</v>
      </c>
      <c r="T1222" s="215">
        <f>S1222*H1222</f>
        <v>0.72006999999999999</v>
      </c>
      <c r="AR1222" s="25" t="s">
        <v>286</v>
      </c>
      <c r="AT1222" s="25" t="s">
        <v>170</v>
      </c>
      <c r="AU1222" s="25" t="s">
        <v>80</v>
      </c>
      <c r="AY1222" s="25" t="s">
        <v>168</v>
      </c>
      <c r="BE1222" s="216">
        <f>IF(N1222="základní",J1222,0)</f>
        <v>0</v>
      </c>
      <c r="BF1222" s="216">
        <f>IF(N1222="snížená",J1222,0)</f>
        <v>0</v>
      </c>
      <c r="BG1222" s="216">
        <f>IF(N1222="zákl. přenesená",J1222,0)</f>
        <v>0</v>
      </c>
      <c r="BH1222" s="216">
        <f>IF(N1222="sníž. přenesená",J1222,0)</f>
        <v>0</v>
      </c>
      <c r="BI1222" s="216">
        <f>IF(N1222="nulová",J1222,0)</f>
        <v>0</v>
      </c>
      <c r="BJ1222" s="25" t="s">
        <v>78</v>
      </c>
      <c r="BK1222" s="216">
        <f>ROUND(I1222*H1222,2)</f>
        <v>0</v>
      </c>
      <c r="BL1222" s="25" t="s">
        <v>286</v>
      </c>
      <c r="BM1222" s="25" t="s">
        <v>1417</v>
      </c>
    </row>
    <row r="1223" spans="2:65" s="1" customFormat="1" ht="22.5" customHeight="1">
      <c r="B1223" s="42"/>
      <c r="C1223" s="205" t="s">
        <v>1418</v>
      </c>
      <c r="D1223" s="205" t="s">
        <v>170</v>
      </c>
      <c r="E1223" s="206" t="s">
        <v>1419</v>
      </c>
      <c r="F1223" s="207" t="s">
        <v>1420</v>
      </c>
      <c r="G1223" s="208" t="s">
        <v>202</v>
      </c>
      <c r="H1223" s="209">
        <v>475.05</v>
      </c>
      <c r="I1223" s="210"/>
      <c r="J1223" s="211">
        <f>ROUND(I1223*H1223,2)</f>
        <v>0</v>
      </c>
      <c r="K1223" s="207" t="s">
        <v>174</v>
      </c>
      <c r="L1223" s="62"/>
      <c r="M1223" s="212" t="s">
        <v>21</v>
      </c>
      <c r="N1223" s="213" t="s">
        <v>42</v>
      </c>
      <c r="O1223" s="43"/>
      <c r="P1223" s="214">
        <f>O1223*H1223</f>
        <v>0</v>
      </c>
      <c r="Q1223" s="214">
        <v>0</v>
      </c>
      <c r="R1223" s="214">
        <f>Q1223*H1223</f>
        <v>0</v>
      </c>
      <c r="S1223" s="214">
        <v>1.67E-3</v>
      </c>
      <c r="T1223" s="215">
        <f>S1223*H1223</f>
        <v>0.79333350000000002</v>
      </c>
      <c r="AR1223" s="25" t="s">
        <v>286</v>
      </c>
      <c r="AT1223" s="25" t="s">
        <v>170</v>
      </c>
      <c r="AU1223" s="25" t="s">
        <v>80</v>
      </c>
      <c r="AY1223" s="25" t="s">
        <v>168</v>
      </c>
      <c r="BE1223" s="216">
        <f>IF(N1223="základní",J1223,0)</f>
        <v>0</v>
      </c>
      <c r="BF1223" s="216">
        <f>IF(N1223="snížená",J1223,0)</f>
        <v>0</v>
      </c>
      <c r="BG1223" s="216">
        <f>IF(N1223="zákl. přenesená",J1223,0)</f>
        <v>0</v>
      </c>
      <c r="BH1223" s="216">
        <f>IF(N1223="sníž. přenesená",J1223,0)</f>
        <v>0</v>
      </c>
      <c r="BI1223" s="216">
        <f>IF(N1223="nulová",J1223,0)</f>
        <v>0</v>
      </c>
      <c r="BJ1223" s="25" t="s">
        <v>78</v>
      </c>
      <c r="BK1223" s="216">
        <f>ROUND(I1223*H1223,2)</f>
        <v>0</v>
      </c>
      <c r="BL1223" s="25" t="s">
        <v>286</v>
      </c>
      <c r="BM1223" s="25" t="s">
        <v>1421</v>
      </c>
    </row>
    <row r="1224" spans="2:65" s="13" customFormat="1" ht="13.5">
      <c r="B1224" s="229"/>
      <c r="C1224" s="230"/>
      <c r="D1224" s="219" t="s">
        <v>177</v>
      </c>
      <c r="E1224" s="231" t="s">
        <v>21</v>
      </c>
      <c r="F1224" s="232" t="s">
        <v>1422</v>
      </c>
      <c r="G1224" s="230"/>
      <c r="H1224" s="233">
        <v>293.10000000000002</v>
      </c>
      <c r="I1224" s="234"/>
      <c r="J1224" s="230"/>
      <c r="K1224" s="230"/>
      <c r="L1224" s="235"/>
      <c r="M1224" s="236"/>
      <c r="N1224" s="237"/>
      <c r="O1224" s="237"/>
      <c r="P1224" s="237"/>
      <c r="Q1224" s="237"/>
      <c r="R1224" s="237"/>
      <c r="S1224" s="237"/>
      <c r="T1224" s="238"/>
      <c r="AT1224" s="239" t="s">
        <v>177</v>
      </c>
      <c r="AU1224" s="239" t="s">
        <v>80</v>
      </c>
      <c r="AV1224" s="13" t="s">
        <v>80</v>
      </c>
      <c r="AW1224" s="13" t="s">
        <v>35</v>
      </c>
      <c r="AX1224" s="13" t="s">
        <v>71</v>
      </c>
      <c r="AY1224" s="239" t="s">
        <v>168</v>
      </c>
    </row>
    <row r="1225" spans="2:65" s="13" customFormat="1" ht="13.5">
      <c r="B1225" s="229"/>
      <c r="C1225" s="230"/>
      <c r="D1225" s="219" t="s">
        <v>177</v>
      </c>
      <c r="E1225" s="231" t="s">
        <v>21</v>
      </c>
      <c r="F1225" s="232" t="s">
        <v>1423</v>
      </c>
      <c r="G1225" s="230"/>
      <c r="H1225" s="233">
        <v>131.85</v>
      </c>
      <c r="I1225" s="234"/>
      <c r="J1225" s="230"/>
      <c r="K1225" s="230"/>
      <c r="L1225" s="235"/>
      <c r="M1225" s="236"/>
      <c r="N1225" s="237"/>
      <c r="O1225" s="237"/>
      <c r="P1225" s="237"/>
      <c r="Q1225" s="237"/>
      <c r="R1225" s="237"/>
      <c r="S1225" s="237"/>
      <c r="T1225" s="238"/>
      <c r="AT1225" s="239" t="s">
        <v>177</v>
      </c>
      <c r="AU1225" s="239" t="s">
        <v>80</v>
      </c>
      <c r="AV1225" s="13" t="s">
        <v>80</v>
      </c>
      <c r="AW1225" s="13" t="s">
        <v>35</v>
      </c>
      <c r="AX1225" s="13" t="s">
        <v>71</v>
      </c>
      <c r="AY1225" s="239" t="s">
        <v>168</v>
      </c>
    </row>
    <row r="1226" spans="2:65" s="13" customFormat="1" ht="13.5">
      <c r="B1226" s="229"/>
      <c r="C1226" s="230"/>
      <c r="D1226" s="219" t="s">
        <v>177</v>
      </c>
      <c r="E1226" s="231" t="s">
        <v>21</v>
      </c>
      <c r="F1226" s="232" t="s">
        <v>1424</v>
      </c>
      <c r="G1226" s="230"/>
      <c r="H1226" s="233">
        <v>6</v>
      </c>
      <c r="I1226" s="234"/>
      <c r="J1226" s="230"/>
      <c r="K1226" s="230"/>
      <c r="L1226" s="235"/>
      <c r="M1226" s="236"/>
      <c r="N1226" s="237"/>
      <c r="O1226" s="237"/>
      <c r="P1226" s="237"/>
      <c r="Q1226" s="237"/>
      <c r="R1226" s="237"/>
      <c r="S1226" s="237"/>
      <c r="T1226" s="238"/>
      <c r="AT1226" s="239" t="s">
        <v>177</v>
      </c>
      <c r="AU1226" s="239" t="s">
        <v>80</v>
      </c>
      <c r="AV1226" s="13" t="s">
        <v>80</v>
      </c>
      <c r="AW1226" s="13" t="s">
        <v>35</v>
      </c>
      <c r="AX1226" s="13" t="s">
        <v>71</v>
      </c>
      <c r="AY1226" s="239" t="s">
        <v>168</v>
      </c>
    </row>
    <row r="1227" spans="2:65" s="13" customFormat="1" ht="13.5">
      <c r="B1227" s="229"/>
      <c r="C1227" s="230"/>
      <c r="D1227" s="219" t="s">
        <v>177</v>
      </c>
      <c r="E1227" s="231" t="s">
        <v>21</v>
      </c>
      <c r="F1227" s="232" t="s">
        <v>1425</v>
      </c>
      <c r="G1227" s="230"/>
      <c r="H1227" s="233">
        <v>44.1</v>
      </c>
      <c r="I1227" s="234"/>
      <c r="J1227" s="230"/>
      <c r="K1227" s="230"/>
      <c r="L1227" s="235"/>
      <c r="M1227" s="236"/>
      <c r="N1227" s="237"/>
      <c r="O1227" s="237"/>
      <c r="P1227" s="237"/>
      <c r="Q1227" s="237"/>
      <c r="R1227" s="237"/>
      <c r="S1227" s="237"/>
      <c r="T1227" s="238"/>
      <c r="AT1227" s="239" t="s">
        <v>177</v>
      </c>
      <c r="AU1227" s="239" t="s">
        <v>80</v>
      </c>
      <c r="AV1227" s="13" t="s">
        <v>80</v>
      </c>
      <c r="AW1227" s="13" t="s">
        <v>35</v>
      </c>
      <c r="AX1227" s="13" t="s">
        <v>71</v>
      </c>
      <c r="AY1227" s="239" t="s">
        <v>168</v>
      </c>
    </row>
    <row r="1228" spans="2:65" s="14" customFormat="1" ht="13.5">
      <c r="B1228" s="240"/>
      <c r="C1228" s="241"/>
      <c r="D1228" s="242" t="s">
        <v>177</v>
      </c>
      <c r="E1228" s="243" t="s">
        <v>21</v>
      </c>
      <c r="F1228" s="244" t="s">
        <v>184</v>
      </c>
      <c r="G1228" s="241"/>
      <c r="H1228" s="245">
        <v>475.05</v>
      </c>
      <c r="I1228" s="246"/>
      <c r="J1228" s="241"/>
      <c r="K1228" s="241"/>
      <c r="L1228" s="247"/>
      <c r="M1228" s="248"/>
      <c r="N1228" s="249"/>
      <c r="O1228" s="249"/>
      <c r="P1228" s="249"/>
      <c r="Q1228" s="249"/>
      <c r="R1228" s="249"/>
      <c r="S1228" s="249"/>
      <c r="T1228" s="250"/>
      <c r="AT1228" s="251" t="s">
        <v>177</v>
      </c>
      <c r="AU1228" s="251" t="s">
        <v>80</v>
      </c>
      <c r="AV1228" s="14" t="s">
        <v>175</v>
      </c>
      <c r="AW1228" s="14" t="s">
        <v>35</v>
      </c>
      <c r="AX1228" s="14" t="s">
        <v>78</v>
      </c>
      <c r="AY1228" s="251" t="s">
        <v>168</v>
      </c>
    </row>
    <row r="1229" spans="2:65" s="1" customFormat="1" ht="22.5" customHeight="1">
      <c r="B1229" s="42"/>
      <c r="C1229" s="205" t="s">
        <v>1426</v>
      </c>
      <c r="D1229" s="205" t="s">
        <v>170</v>
      </c>
      <c r="E1229" s="206" t="s">
        <v>1427</v>
      </c>
      <c r="F1229" s="207" t="s">
        <v>1428</v>
      </c>
      <c r="G1229" s="208" t="s">
        <v>202</v>
      </c>
      <c r="H1229" s="209">
        <v>28.35</v>
      </c>
      <c r="I1229" s="210"/>
      <c r="J1229" s="211">
        <f>ROUND(I1229*H1229,2)</f>
        <v>0</v>
      </c>
      <c r="K1229" s="207" t="s">
        <v>174</v>
      </c>
      <c r="L1229" s="62"/>
      <c r="M1229" s="212" t="s">
        <v>21</v>
      </c>
      <c r="N1229" s="213" t="s">
        <v>42</v>
      </c>
      <c r="O1229" s="43"/>
      <c r="P1229" s="214">
        <f>O1229*H1229</f>
        <v>0</v>
      </c>
      <c r="Q1229" s="214">
        <v>0</v>
      </c>
      <c r="R1229" s="214">
        <f>Q1229*H1229</f>
        <v>0</v>
      </c>
      <c r="S1229" s="214">
        <v>2.2300000000000002E-3</v>
      </c>
      <c r="T1229" s="215">
        <f>S1229*H1229</f>
        <v>6.3220500000000013E-2</v>
      </c>
      <c r="AR1229" s="25" t="s">
        <v>286</v>
      </c>
      <c r="AT1229" s="25" t="s">
        <v>170</v>
      </c>
      <c r="AU1229" s="25" t="s">
        <v>80</v>
      </c>
      <c r="AY1229" s="25" t="s">
        <v>168</v>
      </c>
      <c r="BE1229" s="216">
        <f>IF(N1229="základní",J1229,0)</f>
        <v>0</v>
      </c>
      <c r="BF1229" s="216">
        <f>IF(N1229="snížená",J1229,0)</f>
        <v>0</v>
      </c>
      <c r="BG1229" s="216">
        <f>IF(N1229="zákl. přenesená",J1229,0)</f>
        <v>0</v>
      </c>
      <c r="BH1229" s="216">
        <f>IF(N1229="sníž. přenesená",J1229,0)</f>
        <v>0</v>
      </c>
      <c r="BI1229" s="216">
        <f>IF(N1229="nulová",J1229,0)</f>
        <v>0</v>
      </c>
      <c r="BJ1229" s="25" t="s">
        <v>78</v>
      </c>
      <c r="BK1229" s="216">
        <f>ROUND(I1229*H1229,2)</f>
        <v>0</v>
      </c>
      <c r="BL1229" s="25" t="s">
        <v>286</v>
      </c>
      <c r="BM1229" s="25" t="s">
        <v>1429</v>
      </c>
    </row>
    <row r="1230" spans="2:65" s="12" customFormat="1" ht="13.5">
      <c r="B1230" s="217"/>
      <c r="C1230" s="218"/>
      <c r="D1230" s="219" t="s">
        <v>177</v>
      </c>
      <c r="E1230" s="220" t="s">
        <v>21</v>
      </c>
      <c r="F1230" s="221" t="s">
        <v>1430</v>
      </c>
      <c r="G1230" s="218"/>
      <c r="H1230" s="222" t="s">
        <v>21</v>
      </c>
      <c r="I1230" s="223"/>
      <c r="J1230" s="218"/>
      <c r="K1230" s="218"/>
      <c r="L1230" s="224"/>
      <c r="M1230" s="225"/>
      <c r="N1230" s="226"/>
      <c r="O1230" s="226"/>
      <c r="P1230" s="226"/>
      <c r="Q1230" s="226"/>
      <c r="R1230" s="226"/>
      <c r="S1230" s="226"/>
      <c r="T1230" s="227"/>
      <c r="AT1230" s="228" t="s">
        <v>177</v>
      </c>
      <c r="AU1230" s="228" t="s">
        <v>80</v>
      </c>
      <c r="AV1230" s="12" t="s">
        <v>78</v>
      </c>
      <c r="AW1230" s="12" t="s">
        <v>35</v>
      </c>
      <c r="AX1230" s="12" t="s">
        <v>71</v>
      </c>
      <c r="AY1230" s="228" t="s">
        <v>168</v>
      </c>
    </row>
    <row r="1231" spans="2:65" s="13" customFormat="1" ht="13.5">
      <c r="B1231" s="229"/>
      <c r="C1231" s="230"/>
      <c r="D1231" s="242" t="s">
        <v>177</v>
      </c>
      <c r="E1231" s="252" t="s">
        <v>21</v>
      </c>
      <c r="F1231" s="253" t="s">
        <v>1431</v>
      </c>
      <c r="G1231" s="230"/>
      <c r="H1231" s="254">
        <v>28.35</v>
      </c>
      <c r="I1231" s="234"/>
      <c r="J1231" s="230"/>
      <c r="K1231" s="230"/>
      <c r="L1231" s="235"/>
      <c r="M1231" s="236"/>
      <c r="N1231" s="237"/>
      <c r="O1231" s="237"/>
      <c r="P1231" s="237"/>
      <c r="Q1231" s="237"/>
      <c r="R1231" s="237"/>
      <c r="S1231" s="237"/>
      <c r="T1231" s="238"/>
      <c r="AT1231" s="239" t="s">
        <v>177</v>
      </c>
      <c r="AU1231" s="239" t="s">
        <v>80</v>
      </c>
      <c r="AV1231" s="13" t="s">
        <v>80</v>
      </c>
      <c r="AW1231" s="13" t="s">
        <v>35</v>
      </c>
      <c r="AX1231" s="13" t="s">
        <v>78</v>
      </c>
      <c r="AY1231" s="239" t="s">
        <v>168</v>
      </c>
    </row>
    <row r="1232" spans="2:65" s="1" customFormat="1" ht="22.5" customHeight="1">
      <c r="B1232" s="42"/>
      <c r="C1232" s="205" t="s">
        <v>1432</v>
      </c>
      <c r="D1232" s="205" t="s">
        <v>170</v>
      </c>
      <c r="E1232" s="206" t="s">
        <v>1433</v>
      </c>
      <c r="F1232" s="207" t="s">
        <v>1434</v>
      </c>
      <c r="G1232" s="208" t="s">
        <v>202</v>
      </c>
      <c r="H1232" s="209">
        <v>24.5</v>
      </c>
      <c r="I1232" s="210"/>
      <c r="J1232" s="211">
        <f>ROUND(I1232*H1232,2)</f>
        <v>0</v>
      </c>
      <c r="K1232" s="207" t="s">
        <v>174</v>
      </c>
      <c r="L1232" s="62"/>
      <c r="M1232" s="212" t="s">
        <v>21</v>
      </c>
      <c r="N1232" s="213" t="s">
        <v>42</v>
      </c>
      <c r="O1232" s="43"/>
      <c r="P1232" s="214">
        <f>O1232*H1232</f>
        <v>0</v>
      </c>
      <c r="Q1232" s="214">
        <v>0</v>
      </c>
      <c r="R1232" s="214">
        <f>Q1232*H1232</f>
        <v>0</v>
      </c>
      <c r="S1232" s="214">
        <v>1.213E-2</v>
      </c>
      <c r="T1232" s="215">
        <f>S1232*H1232</f>
        <v>0.29718499999999998</v>
      </c>
      <c r="AR1232" s="25" t="s">
        <v>286</v>
      </c>
      <c r="AT1232" s="25" t="s">
        <v>170</v>
      </c>
      <c r="AU1232" s="25" t="s">
        <v>80</v>
      </c>
      <c r="AY1232" s="25" t="s">
        <v>168</v>
      </c>
      <c r="BE1232" s="216">
        <f>IF(N1232="základní",J1232,0)</f>
        <v>0</v>
      </c>
      <c r="BF1232" s="216">
        <f>IF(N1232="snížená",J1232,0)</f>
        <v>0</v>
      </c>
      <c r="BG1232" s="216">
        <f>IF(N1232="zákl. přenesená",J1232,0)</f>
        <v>0</v>
      </c>
      <c r="BH1232" s="216">
        <f>IF(N1232="sníž. přenesená",J1232,0)</f>
        <v>0</v>
      </c>
      <c r="BI1232" s="216">
        <f>IF(N1232="nulová",J1232,0)</f>
        <v>0</v>
      </c>
      <c r="BJ1232" s="25" t="s">
        <v>78</v>
      </c>
      <c r="BK1232" s="216">
        <f>ROUND(I1232*H1232,2)</f>
        <v>0</v>
      </c>
      <c r="BL1232" s="25" t="s">
        <v>286</v>
      </c>
      <c r="BM1232" s="25" t="s">
        <v>1435</v>
      </c>
    </row>
    <row r="1233" spans="2:65" s="12" customFormat="1" ht="13.5">
      <c r="B1233" s="217"/>
      <c r="C1233" s="218"/>
      <c r="D1233" s="219" t="s">
        <v>177</v>
      </c>
      <c r="E1233" s="220" t="s">
        <v>21</v>
      </c>
      <c r="F1233" s="221" t="s">
        <v>1412</v>
      </c>
      <c r="G1233" s="218"/>
      <c r="H1233" s="222" t="s">
        <v>21</v>
      </c>
      <c r="I1233" s="223"/>
      <c r="J1233" s="218"/>
      <c r="K1233" s="218"/>
      <c r="L1233" s="224"/>
      <c r="M1233" s="225"/>
      <c r="N1233" s="226"/>
      <c r="O1233" s="226"/>
      <c r="P1233" s="226"/>
      <c r="Q1233" s="226"/>
      <c r="R1233" s="226"/>
      <c r="S1233" s="226"/>
      <c r="T1233" s="227"/>
      <c r="AT1233" s="228" t="s">
        <v>177</v>
      </c>
      <c r="AU1233" s="228" t="s">
        <v>80</v>
      </c>
      <c r="AV1233" s="12" t="s">
        <v>78</v>
      </c>
      <c r="AW1233" s="12" t="s">
        <v>35</v>
      </c>
      <c r="AX1233" s="12" t="s">
        <v>71</v>
      </c>
      <c r="AY1233" s="228" t="s">
        <v>168</v>
      </c>
    </row>
    <row r="1234" spans="2:65" s="13" customFormat="1" ht="13.5">
      <c r="B1234" s="229"/>
      <c r="C1234" s="230"/>
      <c r="D1234" s="242" t="s">
        <v>177</v>
      </c>
      <c r="E1234" s="252" t="s">
        <v>21</v>
      </c>
      <c r="F1234" s="253" t="s">
        <v>1413</v>
      </c>
      <c r="G1234" s="230"/>
      <c r="H1234" s="254">
        <v>24.5</v>
      </c>
      <c r="I1234" s="234"/>
      <c r="J1234" s="230"/>
      <c r="K1234" s="230"/>
      <c r="L1234" s="235"/>
      <c r="M1234" s="236"/>
      <c r="N1234" s="237"/>
      <c r="O1234" s="237"/>
      <c r="P1234" s="237"/>
      <c r="Q1234" s="237"/>
      <c r="R1234" s="237"/>
      <c r="S1234" s="237"/>
      <c r="T1234" s="238"/>
      <c r="AT1234" s="239" t="s">
        <v>177</v>
      </c>
      <c r="AU1234" s="239" t="s">
        <v>80</v>
      </c>
      <c r="AV1234" s="13" t="s">
        <v>80</v>
      </c>
      <c r="AW1234" s="13" t="s">
        <v>35</v>
      </c>
      <c r="AX1234" s="13" t="s">
        <v>78</v>
      </c>
      <c r="AY1234" s="239" t="s">
        <v>168</v>
      </c>
    </row>
    <row r="1235" spans="2:65" s="1" customFormat="1" ht="22.5" customHeight="1">
      <c r="B1235" s="42"/>
      <c r="C1235" s="205" t="s">
        <v>1436</v>
      </c>
      <c r="D1235" s="205" t="s">
        <v>170</v>
      </c>
      <c r="E1235" s="206" t="s">
        <v>1437</v>
      </c>
      <c r="F1235" s="207" t="s">
        <v>1438</v>
      </c>
      <c r="G1235" s="208" t="s">
        <v>202</v>
      </c>
      <c r="H1235" s="209">
        <v>11</v>
      </c>
      <c r="I1235" s="210"/>
      <c r="J1235" s="211">
        <f>ROUND(I1235*H1235,2)</f>
        <v>0</v>
      </c>
      <c r="K1235" s="207" t="s">
        <v>174</v>
      </c>
      <c r="L1235" s="62"/>
      <c r="M1235" s="212" t="s">
        <v>21</v>
      </c>
      <c r="N1235" s="213" t="s">
        <v>42</v>
      </c>
      <c r="O1235" s="43"/>
      <c r="P1235" s="214">
        <f>O1235*H1235</f>
        <v>0</v>
      </c>
      <c r="Q1235" s="214">
        <v>0</v>
      </c>
      <c r="R1235" s="214">
        <f>Q1235*H1235</f>
        <v>0</v>
      </c>
      <c r="S1235" s="214">
        <v>3.9399999999999999E-3</v>
      </c>
      <c r="T1235" s="215">
        <f>S1235*H1235</f>
        <v>4.3339999999999997E-2</v>
      </c>
      <c r="AR1235" s="25" t="s">
        <v>286</v>
      </c>
      <c r="AT1235" s="25" t="s">
        <v>170</v>
      </c>
      <c r="AU1235" s="25" t="s">
        <v>80</v>
      </c>
      <c r="AY1235" s="25" t="s">
        <v>168</v>
      </c>
      <c r="BE1235" s="216">
        <f>IF(N1235="základní",J1235,0)</f>
        <v>0</v>
      </c>
      <c r="BF1235" s="216">
        <f>IF(N1235="snížená",J1235,0)</f>
        <v>0</v>
      </c>
      <c r="BG1235" s="216">
        <f>IF(N1235="zákl. přenesená",J1235,0)</f>
        <v>0</v>
      </c>
      <c r="BH1235" s="216">
        <f>IF(N1235="sníž. přenesená",J1235,0)</f>
        <v>0</v>
      </c>
      <c r="BI1235" s="216">
        <f>IF(N1235="nulová",J1235,0)</f>
        <v>0</v>
      </c>
      <c r="BJ1235" s="25" t="s">
        <v>78</v>
      </c>
      <c r="BK1235" s="216">
        <f>ROUND(I1235*H1235,2)</f>
        <v>0</v>
      </c>
      <c r="BL1235" s="25" t="s">
        <v>286</v>
      </c>
      <c r="BM1235" s="25" t="s">
        <v>1439</v>
      </c>
    </row>
    <row r="1236" spans="2:65" s="12" customFormat="1" ht="13.5">
      <c r="B1236" s="217"/>
      <c r="C1236" s="218"/>
      <c r="D1236" s="219" t="s">
        <v>177</v>
      </c>
      <c r="E1236" s="220" t="s">
        <v>21</v>
      </c>
      <c r="F1236" s="221" t="s">
        <v>1430</v>
      </c>
      <c r="G1236" s="218"/>
      <c r="H1236" s="222" t="s">
        <v>21</v>
      </c>
      <c r="I1236" s="223"/>
      <c r="J1236" s="218"/>
      <c r="K1236" s="218"/>
      <c r="L1236" s="224"/>
      <c r="M1236" s="225"/>
      <c r="N1236" s="226"/>
      <c r="O1236" s="226"/>
      <c r="P1236" s="226"/>
      <c r="Q1236" s="226"/>
      <c r="R1236" s="226"/>
      <c r="S1236" s="226"/>
      <c r="T1236" s="227"/>
      <c r="AT1236" s="228" t="s">
        <v>177</v>
      </c>
      <c r="AU1236" s="228" t="s">
        <v>80</v>
      </c>
      <c r="AV1236" s="12" t="s">
        <v>78</v>
      </c>
      <c r="AW1236" s="12" t="s">
        <v>35</v>
      </c>
      <c r="AX1236" s="12" t="s">
        <v>71</v>
      </c>
      <c r="AY1236" s="228" t="s">
        <v>168</v>
      </c>
    </row>
    <row r="1237" spans="2:65" s="13" customFormat="1" ht="13.5">
      <c r="B1237" s="229"/>
      <c r="C1237" s="230"/>
      <c r="D1237" s="242" t="s">
        <v>177</v>
      </c>
      <c r="E1237" s="252" t="s">
        <v>21</v>
      </c>
      <c r="F1237" s="253" t="s">
        <v>1440</v>
      </c>
      <c r="G1237" s="230"/>
      <c r="H1237" s="254">
        <v>11</v>
      </c>
      <c r="I1237" s="234"/>
      <c r="J1237" s="230"/>
      <c r="K1237" s="230"/>
      <c r="L1237" s="235"/>
      <c r="M1237" s="236"/>
      <c r="N1237" s="237"/>
      <c r="O1237" s="237"/>
      <c r="P1237" s="237"/>
      <c r="Q1237" s="237"/>
      <c r="R1237" s="237"/>
      <c r="S1237" s="237"/>
      <c r="T1237" s="238"/>
      <c r="AT1237" s="239" t="s">
        <v>177</v>
      </c>
      <c r="AU1237" s="239" t="s">
        <v>80</v>
      </c>
      <c r="AV1237" s="13" t="s">
        <v>80</v>
      </c>
      <c r="AW1237" s="13" t="s">
        <v>35</v>
      </c>
      <c r="AX1237" s="13" t="s">
        <v>78</v>
      </c>
      <c r="AY1237" s="239" t="s">
        <v>168</v>
      </c>
    </row>
    <row r="1238" spans="2:65" s="1" customFormat="1" ht="22.5" customHeight="1">
      <c r="B1238" s="42"/>
      <c r="C1238" s="205" t="s">
        <v>1441</v>
      </c>
      <c r="D1238" s="205" t="s">
        <v>170</v>
      </c>
      <c r="E1238" s="206" t="s">
        <v>1442</v>
      </c>
      <c r="F1238" s="207" t="s">
        <v>1443</v>
      </c>
      <c r="G1238" s="208" t="s">
        <v>202</v>
      </c>
      <c r="H1238" s="209">
        <v>488.75</v>
      </c>
      <c r="I1238" s="210"/>
      <c r="J1238" s="211">
        <f>ROUND(I1238*H1238,2)</f>
        <v>0</v>
      </c>
      <c r="K1238" s="207" t="s">
        <v>174</v>
      </c>
      <c r="L1238" s="62"/>
      <c r="M1238" s="212" t="s">
        <v>21</v>
      </c>
      <c r="N1238" s="213" t="s">
        <v>42</v>
      </c>
      <c r="O1238" s="43"/>
      <c r="P1238" s="214">
        <f>O1238*H1238</f>
        <v>0</v>
      </c>
      <c r="Q1238" s="214">
        <v>3.5799999999999998E-3</v>
      </c>
      <c r="R1238" s="214">
        <f>Q1238*H1238</f>
        <v>1.749725</v>
      </c>
      <c r="S1238" s="214">
        <v>0</v>
      </c>
      <c r="T1238" s="215">
        <f>S1238*H1238</f>
        <v>0</v>
      </c>
      <c r="AR1238" s="25" t="s">
        <v>286</v>
      </c>
      <c r="AT1238" s="25" t="s">
        <v>170</v>
      </c>
      <c r="AU1238" s="25" t="s">
        <v>80</v>
      </c>
      <c r="AY1238" s="25" t="s">
        <v>168</v>
      </c>
      <c r="BE1238" s="216">
        <f>IF(N1238="základní",J1238,0)</f>
        <v>0</v>
      </c>
      <c r="BF1238" s="216">
        <f>IF(N1238="snížená",J1238,0)</f>
        <v>0</v>
      </c>
      <c r="BG1238" s="216">
        <f>IF(N1238="zákl. přenesená",J1238,0)</f>
        <v>0</v>
      </c>
      <c r="BH1238" s="216">
        <f>IF(N1238="sníž. přenesená",J1238,0)</f>
        <v>0</v>
      </c>
      <c r="BI1238" s="216">
        <f>IF(N1238="nulová",J1238,0)</f>
        <v>0</v>
      </c>
      <c r="BJ1238" s="25" t="s">
        <v>78</v>
      </c>
      <c r="BK1238" s="216">
        <f>ROUND(I1238*H1238,2)</f>
        <v>0</v>
      </c>
      <c r="BL1238" s="25" t="s">
        <v>286</v>
      </c>
      <c r="BM1238" s="25" t="s">
        <v>1444</v>
      </c>
    </row>
    <row r="1239" spans="2:65" s="12" customFormat="1" ht="13.5">
      <c r="B1239" s="217"/>
      <c r="C1239" s="218"/>
      <c r="D1239" s="219" t="s">
        <v>177</v>
      </c>
      <c r="E1239" s="220" t="s">
        <v>21</v>
      </c>
      <c r="F1239" s="221" t="s">
        <v>1445</v>
      </c>
      <c r="G1239" s="218"/>
      <c r="H1239" s="222" t="s">
        <v>21</v>
      </c>
      <c r="I1239" s="223"/>
      <c r="J1239" s="218"/>
      <c r="K1239" s="218"/>
      <c r="L1239" s="224"/>
      <c r="M1239" s="225"/>
      <c r="N1239" s="226"/>
      <c r="O1239" s="226"/>
      <c r="P1239" s="226"/>
      <c r="Q1239" s="226"/>
      <c r="R1239" s="226"/>
      <c r="S1239" s="226"/>
      <c r="T1239" s="227"/>
      <c r="AT1239" s="228" t="s">
        <v>177</v>
      </c>
      <c r="AU1239" s="228" t="s">
        <v>80</v>
      </c>
      <c r="AV1239" s="12" t="s">
        <v>78</v>
      </c>
      <c r="AW1239" s="12" t="s">
        <v>35</v>
      </c>
      <c r="AX1239" s="12" t="s">
        <v>71</v>
      </c>
      <c r="AY1239" s="228" t="s">
        <v>168</v>
      </c>
    </row>
    <row r="1240" spans="2:65" s="13" customFormat="1" ht="13.5">
      <c r="B1240" s="229"/>
      <c r="C1240" s="230"/>
      <c r="D1240" s="219" t="s">
        <v>177</v>
      </c>
      <c r="E1240" s="231" t="s">
        <v>21</v>
      </c>
      <c r="F1240" s="232" t="s">
        <v>1446</v>
      </c>
      <c r="G1240" s="230"/>
      <c r="H1240" s="233">
        <v>155.35</v>
      </c>
      <c r="I1240" s="234"/>
      <c r="J1240" s="230"/>
      <c r="K1240" s="230"/>
      <c r="L1240" s="235"/>
      <c r="M1240" s="236"/>
      <c r="N1240" s="237"/>
      <c r="O1240" s="237"/>
      <c r="P1240" s="237"/>
      <c r="Q1240" s="237"/>
      <c r="R1240" s="237"/>
      <c r="S1240" s="237"/>
      <c r="T1240" s="238"/>
      <c r="AT1240" s="239" t="s">
        <v>177</v>
      </c>
      <c r="AU1240" s="239" t="s">
        <v>80</v>
      </c>
      <c r="AV1240" s="13" t="s">
        <v>80</v>
      </c>
      <c r="AW1240" s="13" t="s">
        <v>35</v>
      </c>
      <c r="AX1240" s="13" t="s">
        <v>71</v>
      </c>
      <c r="AY1240" s="239" t="s">
        <v>168</v>
      </c>
    </row>
    <row r="1241" spans="2:65" s="13" customFormat="1" ht="13.5">
      <c r="B1241" s="229"/>
      <c r="C1241" s="230"/>
      <c r="D1241" s="219" t="s">
        <v>177</v>
      </c>
      <c r="E1241" s="231" t="s">
        <v>21</v>
      </c>
      <c r="F1241" s="232" t="s">
        <v>1447</v>
      </c>
      <c r="G1241" s="230"/>
      <c r="H1241" s="233">
        <v>333.4</v>
      </c>
      <c r="I1241" s="234"/>
      <c r="J1241" s="230"/>
      <c r="K1241" s="230"/>
      <c r="L1241" s="235"/>
      <c r="M1241" s="236"/>
      <c r="N1241" s="237"/>
      <c r="O1241" s="237"/>
      <c r="P1241" s="237"/>
      <c r="Q1241" s="237"/>
      <c r="R1241" s="237"/>
      <c r="S1241" s="237"/>
      <c r="T1241" s="238"/>
      <c r="AT1241" s="239" t="s">
        <v>177</v>
      </c>
      <c r="AU1241" s="239" t="s">
        <v>80</v>
      </c>
      <c r="AV1241" s="13" t="s">
        <v>80</v>
      </c>
      <c r="AW1241" s="13" t="s">
        <v>35</v>
      </c>
      <c r="AX1241" s="13" t="s">
        <v>71</v>
      </c>
      <c r="AY1241" s="239" t="s">
        <v>168</v>
      </c>
    </row>
    <row r="1242" spans="2:65" s="14" customFormat="1" ht="13.5">
      <c r="B1242" s="240"/>
      <c r="C1242" s="241"/>
      <c r="D1242" s="242" t="s">
        <v>177</v>
      </c>
      <c r="E1242" s="243" t="s">
        <v>21</v>
      </c>
      <c r="F1242" s="244" t="s">
        <v>184</v>
      </c>
      <c r="G1242" s="241"/>
      <c r="H1242" s="245">
        <v>488.75</v>
      </c>
      <c r="I1242" s="246"/>
      <c r="J1242" s="241"/>
      <c r="K1242" s="241"/>
      <c r="L1242" s="247"/>
      <c r="M1242" s="248"/>
      <c r="N1242" s="249"/>
      <c r="O1242" s="249"/>
      <c r="P1242" s="249"/>
      <c r="Q1242" s="249"/>
      <c r="R1242" s="249"/>
      <c r="S1242" s="249"/>
      <c r="T1242" s="250"/>
      <c r="AT1242" s="251" t="s">
        <v>177</v>
      </c>
      <c r="AU1242" s="251" t="s">
        <v>80</v>
      </c>
      <c r="AV1242" s="14" t="s">
        <v>175</v>
      </c>
      <c r="AW1242" s="14" t="s">
        <v>35</v>
      </c>
      <c r="AX1242" s="14" t="s">
        <v>78</v>
      </c>
      <c r="AY1242" s="251" t="s">
        <v>168</v>
      </c>
    </row>
    <row r="1243" spans="2:65" s="1" customFormat="1" ht="22.5" customHeight="1">
      <c r="B1243" s="42"/>
      <c r="C1243" s="205" t="s">
        <v>1448</v>
      </c>
      <c r="D1243" s="205" t="s">
        <v>170</v>
      </c>
      <c r="E1243" s="206" t="s">
        <v>1449</v>
      </c>
      <c r="F1243" s="207" t="s">
        <v>1450</v>
      </c>
      <c r="G1243" s="208" t="s">
        <v>202</v>
      </c>
      <c r="H1243" s="209">
        <v>7</v>
      </c>
      <c r="I1243" s="210"/>
      <c r="J1243" s="211">
        <f>ROUND(I1243*H1243,2)</f>
        <v>0</v>
      </c>
      <c r="K1243" s="207" t="s">
        <v>174</v>
      </c>
      <c r="L1243" s="62"/>
      <c r="M1243" s="212" t="s">
        <v>21</v>
      </c>
      <c r="N1243" s="213" t="s">
        <v>42</v>
      </c>
      <c r="O1243" s="43"/>
      <c r="P1243" s="214">
        <f>O1243*H1243</f>
        <v>0</v>
      </c>
      <c r="Q1243" s="214">
        <v>2.9099999999999998E-3</v>
      </c>
      <c r="R1243" s="214">
        <f>Q1243*H1243</f>
        <v>2.0369999999999999E-2</v>
      </c>
      <c r="S1243" s="214">
        <v>0</v>
      </c>
      <c r="T1243" s="215">
        <f>S1243*H1243</f>
        <v>0</v>
      </c>
      <c r="AR1243" s="25" t="s">
        <v>286</v>
      </c>
      <c r="AT1243" s="25" t="s">
        <v>170</v>
      </c>
      <c r="AU1243" s="25" t="s">
        <v>80</v>
      </c>
      <c r="AY1243" s="25" t="s">
        <v>168</v>
      </c>
      <c r="BE1243" s="216">
        <f>IF(N1243="základní",J1243,0)</f>
        <v>0</v>
      </c>
      <c r="BF1243" s="216">
        <f>IF(N1243="snížená",J1243,0)</f>
        <v>0</v>
      </c>
      <c r="BG1243" s="216">
        <f>IF(N1243="zákl. přenesená",J1243,0)</f>
        <v>0</v>
      </c>
      <c r="BH1243" s="216">
        <f>IF(N1243="sníž. přenesená",J1243,0)</f>
        <v>0</v>
      </c>
      <c r="BI1243" s="216">
        <f>IF(N1243="nulová",J1243,0)</f>
        <v>0</v>
      </c>
      <c r="BJ1243" s="25" t="s">
        <v>78</v>
      </c>
      <c r="BK1243" s="216">
        <f>ROUND(I1243*H1243,2)</f>
        <v>0</v>
      </c>
      <c r="BL1243" s="25" t="s">
        <v>286</v>
      </c>
      <c r="BM1243" s="25" t="s">
        <v>1451</v>
      </c>
    </row>
    <row r="1244" spans="2:65" s="12" customFormat="1" ht="13.5">
      <c r="B1244" s="217"/>
      <c r="C1244" s="218"/>
      <c r="D1244" s="219" t="s">
        <v>177</v>
      </c>
      <c r="E1244" s="220" t="s">
        <v>21</v>
      </c>
      <c r="F1244" s="221" t="s">
        <v>1452</v>
      </c>
      <c r="G1244" s="218"/>
      <c r="H1244" s="222" t="s">
        <v>21</v>
      </c>
      <c r="I1244" s="223"/>
      <c r="J1244" s="218"/>
      <c r="K1244" s="218"/>
      <c r="L1244" s="224"/>
      <c r="M1244" s="225"/>
      <c r="N1244" s="226"/>
      <c r="O1244" s="226"/>
      <c r="P1244" s="226"/>
      <c r="Q1244" s="226"/>
      <c r="R1244" s="226"/>
      <c r="S1244" s="226"/>
      <c r="T1244" s="227"/>
      <c r="AT1244" s="228" t="s">
        <v>177</v>
      </c>
      <c r="AU1244" s="228" t="s">
        <v>80</v>
      </c>
      <c r="AV1244" s="12" t="s">
        <v>78</v>
      </c>
      <c r="AW1244" s="12" t="s">
        <v>35</v>
      </c>
      <c r="AX1244" s="12" t="s">
        <v>71</v>
      </c>
      <c r="AY1244" s="228" t="s">
        <v>168</v>
      </c>
    </row>
    <row r="1245" spans="2:65" s="13" customFormat="1" ht="13.5">
      <c r="B1245" s="229"/>
      <c r="C1245" s="230"/>
      <c r="D1245" s="242" t="s">
        <v>177</v>
      </c>
      <c r="E1245" s="252" t="s">
        <v>21</v>
      </c>
      <c r="F1245" s="253" t="s">
        <v>232</v>
      </c>
      <c r="G1245" s="230"/>
      <c r="H1245" s="254">
        <v>7</v>
      </c>
      <c r="I1245" s="234"/>
      <c r="J1245" s="230"/>
      <c r="K1245" s="230"/>
      <c r="L1245" s="235"/>
      <c r="M1245" s="236"/>
      <c r="N1245" s="237"/>
      <c r="O1245" s="237"/>
      <c r="P1245" s="237"/>
      <c r="Q1245" s="237"/>
      <c r="R1245" s="237"/>
      <c r="S1245" s="237"/>
      <c r="T1245" s="238"/>
      <c r="AT1245" s="239" t="s">
        <v>177</v>
      </c>
      <c r="AU1245" s="239" t="s">
        <v>80</v>
      </c>
      <c r="AV1245" s="13" t="s">
        <v>80</v>
      </c>
      <c r="AW1245" s="13" t="s">
        <v>35</v>
      </c>
      <c r="AX1245" s="13" t="s">
        <v>78</v>
      </c>
      <c r="AY1245" s="239" t="s">
        <v>168</v>
      </c>
    </row>
    <row r="1246" spans="2:65" s="1" customFormat="1" ht="44.25" customHeight="1">
      <c r="B1246" s="42"/>
      <c r="C1246" s="205" t="s">
        <v>1453</v>
      </c>
      <c r="D1246" s="205" t="s">
        <v>170</v>
      </c>
      <c r="E1246" s="206" t="s">
        <v>1454</v>
      </c>
      <c r="F1246" s="207" t="s">
        <v>1455</v>
      </c>
      <c r="G1246" s="208" t="s">
        <v>202</v>
      </c>
      <c r="H1246" s="209">
        <v>82</v>
      </c>
      <c r="I1246" s="210"/>
      <c r="J1246" s="211">
        <f>ROUND(I1246*H1246,2)</f>
        <v>0</v>
      </c>
      <c r="K1246" s="207" t="s">
        <v>21</v>
      </c>
      <c r="L1246" s="62"/>
      <c r="M1246" s="212" t="s">
        <v>21</v>
      </c>
      <c r="N1246" s="213" t="s">
        <v>42</v>
      </c>
      <c r="O1246" s="43"/>
      <c r="P1246" s="214">
        <f>O1246*H1246</f>
        <v>0</v>
      </c>
      <c r="Q1246" s="214">
        <v>2.8600000000000001E-3</v>
      </c>
      <c r="R1246" s="214">
        <f>Q1246*H1246</f>
        <v>0.23452000000000001</v>
      </c>
      <c r="S1246" s="214">
        <v>0</v>
      </c>
      <c r="T1246" s="215">
        <f>S1246*H1246</f>
        <v>0</v>
      </c>
      <c r="AR1246" s="25" t="s">
        <v>286</v>
      </c>
      <c r="AT1246" s="25" t="s">
        <v>170</v>
      </c>
      <c r="AU1246" s="25" t="s">
        <v>80</v>
      </c>
      <c r="AY1246" s="25" t="s">
        <v>168</v>
      </c>
      <c r="BE1246" s="216">
        <f>IF(N1246="základní",J1246,0)</f>
        <v>0</v>
      </c>
      <c r="BF1246" s="216">
        <f>IF(N1246="snížená",J1246,0)</f>
        <v>0</v>
      </c>
      <c r="BG1246" s="216">
        <f>IF(N1246="zákl. přenesená",J1246,0)</f>
        <v>0</v>
      </c>
      <c r="BH1246" s="216">
        <f>IF(N1246="sníž. přenesená",J1246,0)</f>
        <v>0</v>
      </c>
      <c r="BI1246" s="216">
        <f>IF(N1246="nulová",J1246,0)</f>
        <v>0</v>
      </c>
      <c r="BJ1246" s="25" t="s">
        <v>78</v>
      </c>
      <c r="BK1246" s="216">
        <f>ROUND(I1246*H1246,2)</f>
        <v>0</v>
      </c>
      <c r="BL1246" s="25" t="s">
        <v>286</v>
      </c>
      <c r="BM1246" s="25" t="s">
        <v>1456</v>
      </c>
    </row>
    <row r="1247" spans="2:65" s="13" customFormat="1" ht="13.5">
      <c r="B1247" s="229"/>
      <c r="C1247" s="230"/>
      <c r="D1247" s="242" t="s">
        <v>177</v>
      </c>
      <c r="E1247" s="252" t="s">
        <v>21</v>
      </c>
      <c r="F1247" s="253" t="s">
        <v>1457</v>
      </c>
      <c r="G1247" s="230"/>
      <c r="H1247" s="254">
        <v>82</v>
      </c>
      <c r="I1247" s="234"/>
      <c r="J1247" s="230"/>
      <c r="K1247" s="230"/>
      <c r="L1247" s="235"/>
      <c r="M1247" s="236"/>
      <c r="N1247" s="237"/>
      <c r="O1247" s="237"/>
      <c r="P1247" s="237"/>
      <c r="Q1247" s="237"/>
      <c r="R1247" s="237"/>
      <c r="S1247" s="237"/>
      <c r="T1247" s="238"/>
      <c r="AT1247" s="239" t="s">
        <v>177</v>
      </c>
      <c r="AU1247" s="239" t="s">
        <v>80</v>
      </c>
      <c r="AV1247" s="13" t="s">
        <v>80</v>
      </c>
      <c r="AW1247" s="13" t="s">
        <v>35</v>
      </c>
      <c r="AX1247" s="13" t="s">
        <v>78</v>
      </c>
      <c r="AY1247" s="239" t="s">
        <v>168</v>
      </c>
    </row>
    <row r="1248" spans="2:65" s="1" customFormat="1" ht="31.5" customHeight="1">
      <c r="B1248" s="42"/>
      <c r="C1248" s="205" t="s">
        <v>1458</v>
      </c>
      <c r="D1248" s="205" t="s">
        <v>170</v>
      </c>
      <c r="E1248" s="206" t="s">
        <v>1459</v>
      </c>
      <c r="F1248" s="207" t="s">
        <v>1460</v>
      </c>
      <c r="G1248" s="208" t="s">
        <v>202</v>
      </c>
      <c r="H1248" s="209">
        <v>377</v>
      </c>
      <c r="I1248" s="210"/>
      <c r="J1248" s="211">
        <f t="shared" ref="J1248:J1253" si="0">ROUND(I1248*H1248,2)</f>
        <v>0</v>
      </c>
      <c r="K1248" s="207" t="s">
        <v>21</v>
      </c>
      <c r="L1248" s="62"/>
      <c r="M1248" s="212" t="s">
        <v>21</v>
      </c>
      <c r="N1248" s="213" t="s">
        <v>42</v>
      </c>
      <c r="O1248" s="43"/>
      <c r="P1248" s="214">
        <f t="shared" ref="P1248:P1253" si="1">O1248*H1248</f>
        <v>0</v>
      </c>
      <c r="Q1248" s="214">
        <v>0</v>
      </c>
      <c r="R1248" s="214">
        <f t="shared" ref="R1248:R1253" si="2">Q1248*H1248</f>
        <v>0</v>
      </c>
      <c r="S1248" s="214">
        <v>0</v>
      </c>
      <c r="T1248" s="215">
        <f t="shared" ref="T1248:T1253" si="3">S1248*H1248</f>
        <v>0</v>
      </c>
      <c r="AR1248" s="25" t="s">
        <v>286</v>
      </c>
      <c r="AT1248" s="25" t="s">
        <v>170</v>
      </c>
      <c r="AU1248" s="25" t="s">
        <v>80</v>
      </c>
      <c r="AY1248" s="25" t="s">
        <v>168</v>
      </c>
      <c r="BE1248" s="216">
        <f t="shared" ref="BE1248:BE1253" si="4">IF(N1248="základní",J1248,0)</f>
        <v>0</v>
      </c>
      <c r="BF1248" s="216">
        <f t="shared" ref="BF1248:BF1253" si="5">IF(N1248="snížená",J1248,0)</f>
        <v>0</v>
      </c>
      <c r="BG1248" s="216">
        <f t="shared" ref="BG1248:BG1253" si="6">IF(N1248="zákl. přenesená",J1248,0)</f>
        <v>0</v>
      </c>
      <c r="BH1248" s="216">
        <f t="shared" ref="BH1248:BH1253" si="7">IF(N1248="sníž. přenesená",J1248,0)</f>
        <v>0</v>
      </c>
      <c r="BI1248" s="216">
        <f t="shared" ref="BI1248:BI1253" si="8">IF(N1248="nulová",J1248,0)</f>
        <v>0</v>
      </c>
      <c r="BJ1248" s="25" t="s">
        <v>78</v>
      </c>
      <c r="BK1248" s="216">
        <f t="shared" ref="BK1248:BK1253" si="9">ROUND(I1248*H1248,2)</f>
        <v>0</v>
      </c>
      <c r="BL1248" s="25" t="s">
        <v>286</v>
      </c>
      <c r="BM1248" s="25" t="s">
        <v>1461</v>
      </c>
    </row>
    <row r="1249" spans="2:65" s="1" customFormat="1" ht="31.5" customHeight="1">
      <c r="B1249" s="42"/>
      <c r="C1249" s="205" t="s">
        <v>1462</v>
      </c>
      <c r="D1249" s="205" t="s">
        <v>170</v>
      </c>
      <c r="E1249" s="206" t="s">
        <v>1463</v>
      </c>
      <c r="F1249" s="207" t="s">
        <v>1464</v>
      </c>
      <c r="G1249" s="208" t="s">
        <v>202</v>
      </c>
      <c r="H1249" s="209">
        <v>4.05</v>
      </c>
      <c r="I1249" s="210"/>
      <c r="J1249" s="211">
        <f t="shared" si="0"/>
        <v>0</v>
      </c>
      <c r="K1249" s="207" t="s">
        <v>21</v>
      </c>
      <c r="L1249" s="62"/>
      <c r="M1249" s="212" t="s">
        <v>21</v>
      </c>
      <c r="N1249" s="213" t="s">
        <v>42</v>
      </c>
      <c r="O1249" s="43"/>
      <c r="P1249" s="214">
        <f t="shared" si="1"/>
        <v>0</v>
      </c>
      <c r="Q1249" s="214">
        <v>0</v>
      </c>
      <c r="R1249" s="214">
        <f t="shared" si="2"/>
        <v>0</v>
      </c>
      <c r="S1249" s="214">
        <v>0</v>
      </c>
      <c r="T1249" s="215">
        <f t="shared" si="3"/>
        <v>0</v>
      </c>
      <c r="AR1249" s="25" t="s">
        <v>286</v>
      </c>
      <c r="AT1249" s="25" t="s">
        <v>170</v>
      </c>
      <c r="AU1249" s="25" t="s">
        <v>80</v>
      </c>
      <c r="AY1249" s="25" t="s">
        <v>168</v>
      </c>
      <c r="BE1249" s="216">
        <f t="shared" si="4"/>
        <v>0</v>
      </c>
      <c r="BF1249" s="216">
        <f t="shared" si="5"/>
        <v>0</v>
      </c>
      <c r="BG1249" s="216">
        <f t="shared" si="6"/>
        <v>0</v>
      </c>
      <c r="BH1249" s="216">
        <f t="shared" si="7"/>
        <v>0</v>
      </c>
      <c r="BI1249" s="216">
        <f t="shared" si="8"/>
        <v>0</v>
      </c>
      <c r="BJ1249" s="25" t="s">
        <v>78</v>
      </c>
      <c r="BK1249" s="216">
        <f t="shared" si="9"/>
        <v>0</v>
      </c>
      <c r="BL1249" s="25" t="s">
        <v>286</v>
      </c>
      <c r="BM1249" s="25" t="s">
        <v>1465</v>
      </c>
    </row>
    <row r="1250" spans="2:65" s="1" customFormat="1" ht="31.5" customHeight="1">
      <c r="B1250" s="42"/>
      <c r="C1250" s="205" t="s">
        <v>1466</v>
      </c>
      <c r="D1250" s="205" t="s">
        <v>170</v>
      </c>
      <c r="E1250" s="206" t="s">
        <v>1467</v>
      </c>
      <c r="F1250" s="207" t="s">
        <v>1468</v>
      </c>
      <c r="G1250" s="208" t="s">
        <v>202</v>
      </c>
      <c r="H1250" s="209">
        <v>23.94</v>
      </c>
      <c r="I1250" s="210"/>
      <c r="J1250" s="211">
        <f t="shared" si="0"/>
        <v>0</v>
      </c>
      <c r="K1250" s="207" t="s">
        <v>21</v>
      </c>
      <c r="L1250" s="62"/>
      <c r="M1250" s="212" t="s">
        <v>21</v>
      </c>
      <c r="N1250" s="213" t="s">
        <v>42</v>
      </c>
      <c r="O1250" s="43"/>
      <c r="P1250" s="214">
        <f t="shared" si="1"/>
        <v>0</v>
      </c>
      <c r="Q1250" s="214">
        <v>0</v>
      </c>
      <c r="R1250" s="214">
        <f t="shared" si="2"/>
        <v>0</v>
      </c>
      <c r="S1250" s="214">
        <v>0</v>
      </c>
      <c r="T1250" s="215">
        <f t="shared" si="3"/>
        <v>0</v>
      </c>
      <c r="AR1250" s="25" t="s">
        <v>286</v>
      </c>
      <c r="AT1250" s="25" t="s">
        <v>170</v>
      </c>
      <c r="AU1250" s="25" t="s">
        <v>80</v>
      </c>
      <c r="AY1250" s="25" t="s">
        <v>168</v>
      </c>
      <c r="BE1250" s="216">
        <f t="shared" si="4"/>
        <v>0</v>
      </c>
      <c r="BF1250" s="216">
        <f t="shared" si="5"/>
        <v>0</v>
      </c>
      <c r="BG1250" s="216">
        <f t="shared" si="6"/>
        <v>0</v>
      </c>
      <c r="BH1250" s="216">
        <f t="shared" si="7"/>
        <v>0</v>
      </c>
      <c r="BI1250" s="216">
        <f t="shared" si="8"/>
        <v>0</v>
      </c>
      <c r="BJ1250" s="25" t="s">
        <v>78</v>
      </c>
      <c r="BK1250" s="216">
        <f t="shared" si="9"/>
        <v>0</v>
      </c>
      <c r="BL1250" s="25" t="s">
        <v>286</v>
      </c>
      <c r="BM1250" s="25" t="s">
        <v>1469</v>
      </c>
    </row>
    <row r="1251" spans="2:65" s="1" customFormat="1" ht="31.5" customHeight="1">
      <c r="B1251" s="42"/>
      <c r="C1251" s="205" t="s">
        <v>1470</v>
      </c>
      <c r="D1251" s="205" t="s">
        <v>170</v>
      </c>
      <c r="E1251" s="206" t="s">
        <v>1471</v>
      </c>
      <c r="F1251" s="207" t="s">
        <v>1472</v>
      </c>
      <c r="G1251" s="208" t="s">
        <v>272</v>
      </c>
      <c r="H1251" s="209">
        <v>4</v>
      </c>
      <c r="I1251" s="210"/>
      <c r="J1251" s="211">
        <f t="shared" si="0"/>
        <v>0</v>
      </c>
      <c r="K1251" s="207" t="s">
        <v>21</v>
      </c>
      <c r="L1251" s="62"/>
      <c r="M1251" s="212" t="s">
        <v>21</v>
      </c>
      <c r="N1251" s="213" t="s">
        <v>42</v>
      </c>
      <c r="O1251" s="43"/>
      <c r="P1251" s="214">
        <f t="shared" si="1"/>
        <v>0</v>
      </c>
      <c r="Q1251" s="214">
        <v>0</v>
      </c>
      <c r="R1251" s="214">
        <f t="shared" si="2"/>
        <v>0</v>
      </c>
      <c r="S1251" s="214">
        <v>0</v>
      </c>
      <c r="T1251" s="215">
        <f t="shared" si="3"/>
        <v>0</v>
      </c>
      <c r="AR1251" s="25" t="s">
        <v>286</v>
      </c>
      <c r="AT1251" s="25" t="s">
        <v>170</v>
      </c>
      <c r="AU1251" s="25" t="s">
        <v>80</v>
      </c>
      <c r="AY1251" s="25" t="s">
        <v>168</v>
      </c>
      <c r="BE1251" s="216">
        <f t="shared" si="4"/>
        <v>0</v>
      </c>
      <c r="BF1251" s="216">
        <f t="shared" si="5"/>
        <v>0</v>
      </c>
      <c r="BG1251" s="216">
        <f t="shared" si="6"/>
        <v>0</v>
      </c>
      <c r="BH1251" s="216">
        <f t="shared" si="7"/>
        <v>0</v>
      </c>
      <c r="BI1251" s="216">
        <f t="shared" si="8"/>
        <v>0</v>
      </c>
      <c r="BJ1251" s="25" t="s">
        <v>78</v>
      </c>
      <c r="BK1251" s="216">
        <f t="shared" si="9"/>
        <v>0</v>
      </c>
      <c r="BL1251" s="25" t="s">
        <v>286</v>
      </c>
      <c r="BM1251" s="25" t="s">
        <v>1473</v>
      </c>
    </row>
    <row r="1252" spans="2:65" s="1" customFormat="1" ht="31.5" customHeight="1">
      <c r="B1252" s="42"/>
      <c r="C1252" s="205" t="s">
        <v>1474</v>
      </c>
      <c r="D1252" s="205" t="s">
        <v>170</v>
      </c>
      <c r="E1252" s="206" t="s">
        <v>1475</v>
      </c>
      <c r="F1252" s="207" t="s">
        <v>1476</v>
      </c>
      <c r="G1252" s="208" t="s">
        <v>202</v>
      </c>
      <c r="H1252" s="209">
        <v>3</v>
      </c>
      <c r="I1252" s="210"/>
      <c r="J1252" s="211">
        <f t="shared" si="0"/>
        <v>0</v>
      </c>
      <c r="K1252" s="207" t="s">
        <v>21</v>
      </c>
      <c r="L1252" s="62"/>
      <c r="M1252" s="212" t="s">
        <v>21</v>
      </c>
      <c r="N1252" s="213" t="s">
        <v>42</v>
      </c>
      <c r="O1252" s="43"/>
      <c r="P1252" s="214">
        <f t="shared" si="1"/>
        <v>0</v>
      </c>
      <c r="Q1252" s="214">
        <v>0</v>
      </c>
      <c r="R1252" s="214">
        <f t="shared" si="2"/>
        <v>0</v>
      </c>
      <c r="S1252" s="214">
        <v>0</v>
      </c>
      <c r="T1252" s="215">
        <f t="shared" si="3"/>
        <v>0</v>
      </c>
      <c r="AR1252" s="25" t="s">
        <v>286</v>
      </c>
      <c r="AT1252" s="25" t="s">
        <v>170</v>
      </c>
      <c r="AU1252" s="25" t="s">
        <v>80</v>
      </c>
      <c r="AY1252" s="25" t="s">
        <v>168</v>
      </c>
      <c r="BE1252" s="216">
        <f t="shared" si="4"/>
        <v>0</v>
      </c>
      <c r="BF1252" s="216">
        <f t="shared" si="5"/>
        <v>0</v>
      </c>
      <c r="BG1252" s="216">
        <f t="shared" si="6"/>
        <v>0</v>
      </c>
      <c r="BH1252" s="216">
        <f t="shared" si="7"/>
        <v>0</v>
      </c>
      <c r="BI1252" s="216">
        <f t="shared" si="8"/>
        <v>0</v>
      </c>
      <c r="BJ1252" s="25" t="s">
        <v>78</v>
      </c>
      <c r="BK1252" s="216">
        <f t="shared" si="9"/>
        <v>0</v>
      </c>
      <c r="BL1252" s="25" t="s">
        <v>286</v>
      </c>
      <c r="BM1252" s="25" t="s">
        <v>1477</v>
      </c>
    </row>
    <row r="1253" spans="2:65" s="1" customFormat="1" ht="31.5" customHeight="1">
      <c r="B1253" s="42"/>
      <c r="C1253" s="205" t="s">
        <v>1478</v>
      </c>
      <c r="D1253" s="205" t="s">
        <v>170</v>
      </c>
      <c r="E1253" s="206" t="s">
        <v>1479</v>
      </c>
      <c r="F1253" s="207" t="s">
        <v>1480</v>
      </c>
      <c r="G1253" s="208" t="s">
        <v>202</v>
      </c>
      <c r="H1253" s="209">
        <v>28.35</v>
      </c>
      <c r="I1253" s="210"/>
      <c r="J1253" s="211">
        <f t="shared" si="0"/>
        <v>0</v>
      </c>
      <c r="K1253" s="207" t="s">
        <v>21</v>
      </c>
      <c r="L1253" s="62"/>
      <c r="M1253" s="212" t="s">
        <v>21</v>
      </c>
      <c r="N1253" s="213" t="s">
        <v>42</v>
      </c>
      <c r="O1253" s="43"/>
      <c r="P1253" s="214">
        <f t="shared" si="1"/>
        <v>0</v>
      </c>
      <c r="Q1253" s="214">
        <v>0</v>
      </c>
      <c r="R1253" s="214">
        <f t="shared" si="2"/>
        <v>0</v>
      </c>
      <c r="S1253" s="214">
        <v>0</v>
      </c>
      <c r="T1253" s="215">
        <f t="shared" si="3"/>
        <v>0</v>
      </c>
      <c r="AR1253" s="25" t="s">
        <v>286</v>
      </c>
      <c r="AT1253" s="25" t="s">
        <v>170</v>
      </c>
      <c r="AU1253" s="25" t="s">
        <v>80</v>
      </c>
      <c r="AY1253" s="25" t="s">
        <v>168</v>
      </c>
      <c r="BE1253" s="216">
        <f t="shared" si="4"/>
        <v>0</v>
      </c>
      <c r="BF1253" s="216">
        <f t="shared" si="5"/>
        <v>0</v>
      </c>
      <c r="BG1253" s="216">
        <f t="shared" si="6"/>
        <v>0</v>
      </c>
      <c r="BH1253" s="216">
        <f t="shared" si="7"/>
        <v>0</v>
      </c>
      <c r="BI1253" s="216">
        <f t="shared" si="8"/>
        <v>0</v>
      </c>
      <c r="BJ1253" s="25" t="s">
        <v>78</v>
      </c>
      <c r="BK1253" s="216">
        <f t="shared" si="9"/>
        <v>0</v>
      </c>
      <c r="BL1253" s="25" t="s">
        <v>286</v>
      </c>
      <c r="BM1253" s="25" t="s">
        <v>1481</v>
      </c>
    </row>
    <row r="1254" spans="2:65" s="13" customFormat="1" ht="13.5">
      <c r="B1254" s="229"/>
      <c r="C1254" s="230"/>
      <c r="D1254" s="242" t="s">
        <v>177</v>
      </c>
      <c r="E1254" s="252" t="s">
        <v>21</v>
      </c>
      <c r="F1254" s="253" t="s">
        <v>1431</v>
      </c>
      <c r="G1254" s="230"/>
      <c r="H1254" s="254">
        <v>28.35</v>
      </c>
      <c r="I1254" s="234"/>
      <c r="J1254" s="230"/>
      <c r="K1254" s="230"/>
      <c r="L1254" s="235"/>
      <c r="M1254" s="236"/>
      <c r="N1254" s="237"/>
      <c r="O1254" s="237"/>
      <c r="P1254" s="237"/>
      <c r="Q1254" s="237"/>
      <c r="R1254" s="237"/>
      <c r="S1254" s="237"/>
      <c r="T1254" s="238"/>
      <c r="AT1254" s="239" t="s">
        <v>177</v>
      </c>
      <c r="AU1254" s="239" t="s">
        <v>80</v>
      </c>
      <c r="AV1254" s="13" t="s">
        <v>80</v>
      </c>
      <c r="AW1254" s="13" t="s">
        <v>35</v>
      </c>
      <c r="AX1254" s="13" t="s">
        <v>78</v>
      </c>
      <c r="AY1254" s="239" t="s">
        <v>168</v>
      </c>
    </row>
    <row r="1255" spans="2:65" s="1" customFormat="1" ht="31.5" customHeight="1">
      <c r="B1255" s="42"/>
      <c r="C1255" s="205" t="s">
        <v>1482</v>
      </c>
      <c r="D1255" s="205" t="s">
        <v>170</v>
      </c>
      <c r="E1255" s="206" t="s">
        <v>1483</v>
      </c>
      <c r="F1255" s="207" t="s">
        <v>1484</v>
      </c>
      <c r="G1255" s="208" t="s">
        <v>173</v>
      </c>
      <c r="H1255" s="209">
        <v>1</v>
      </c>
      <c r="I1255" s="210"/>
      <c r="J1255" s="211">
        <f>ROUND(I1255*H1255,2)</f>
        <v>0</v>
      </c>
      <c r="K1255" s="207" t="s">
        <v>21</v>
      </c>
      <c r="L1255" s="62"/>
      <c r="M1255" s="212" t="s">
        <v>21</v>
      </c>
      <c r="N1255" s="213" t="s">
        <v>42</v>
      </c>
      <c r="O1255" s="43"/>
      <c r="P1255" s="214">
        <f>O1255*H1255</f>
        <v>0</v>
      </c>
      <c r="Q1255" s="214">
        <v>0</v>
      </c>
      <c r="R1255" s="214">
        <f>Q1255*H1255</f>
        <v>0</v>
      </c>
      <c r="S1255" s="214">
        <v>0</v>
      </c>
      <c r="T1255" s="215">
        <f>S1255*H1255</f>
        <v>0</v>
      </c>
      <c r="AR1255" s="25" t="s">
        <v>286</v>
      </c>
      <c r="AT1255" s="25" t="s">
        <v>170</v>
      </c>
      <c r="AU1255" s="25" t="s">
        <v>80</v>
      </c>
      <c r="AY1255" s="25" t="s">
        <v>168</v>
      </c>
      <c r="BE1255" s="216">
        <f>IF(N1255="základní",J1255,0)</f>
        <v>0</v>
      </c>
      <c r="BF1255" s="216">
        <f>IF(N1255="snížená",J1255,0)</f>
        <v>0</v>
      </c>
      <c r="BG1255" s="216">
        <f>IF(N1255="zákl. přenesená",J1255,0)</f>
        <v>0</v>
      </c>
      <c r="BH1255" s="216">
        <f>IF(N1255="sníž. přenesená",J1255,0)</f>
        <v>0</v>
      </c>
      <c r="BI1255" s="216">
        <f>IF(N1255="nulová",J1255,0)</f>
        <v>0</v>
      </c>
      <c r="BJ1255" s="25" t="s">
        <v>78</v>
      </c>
      <c r="BK1255" s="216">
        <f>ROUND(I1255*H1255,2)</f>
        <v>0</v>
      </c>
      <c r="BL1255" s="25" t="s">
        <v>286</v>
      </c>
      <c r="BM1255" s="25" t="s">
        <v>1485</v>
      </c>
    </row>
    <row r="1256" spans="2:65" s="1" customFormat="1" ht="22.5" customHeight="1">
      <c r="B1256" s="42"/>
      <c r="C1256" s="205" t="s">
        <v>1486</v>
      </c>
      <c r="D1256" s="205" t="s">
        <v>170</v>
      </c>
      <c r="E1256" s="206" t="s">
        <v>1487</v>
      </c>
      <c r="F1256" s="207" t="s">
        <v>1488</v>
      </c>
      <c r="G1256" s="208" t="s">
        <v>272</v>
      </c>
      <c r="H1256" s="209">
        <v>13</v>
      </c>
      <c r="I1256" s="210"/>
      <c r="J1256" s="211">
        <f>ROUND(I1256*H1256,2)</f>
        <v>0</v>
      </c>
      <c r="K1256" s="207" t="s">
        <v>21</v>
      </c>
      <c r="L1256" s="62"/>
      <c r="M1256" s="212" t="s">
        <v>21</v>
      </c>
      <c r="N1256" s="213" t="s">
        <v>42</v>
      </c>
      <c r="O1256" s="43"/>
      <c r="P1256" s="214">
        <f>O1256*H1256</f>
        <v>0</v>
      </c>
      <c r="Q1256" s="214">
        <v>0</v>
      </c>
      <c r="R1256" s="214">
        <f>Q1256*H1256</f>
        <v>0</v>
      </c>
      <c r="S1256" s="214">
        <v>0</v>
      </c>
      <c r="T1256" s="215">
        <f>S1256*H1256</f>
        <v>0</v>
      </c>
      <c r="AR1256" s="25" t="s">
        <v>286</v>
      </c>
      <c r="AT1256" s="25" t="s">
        <v>170</v>
      </c>
      <c r="AU1256" s="25" t="s">
        <v>80</v>
      </c>
      <c r="AY1256" s="25" t="s">
        <v>168</v>
      </c>
      <c r="BE1256" s="216">
        <f>IF(N1256="základní",J1256,0)</f>
        <v>0</v>
      </c>
      <c r="BF1256" s="216">
        <f>IF(N1256="snížená",J1256,0)</f>
        <v>0</v>
      </c>
      <c r="BG1256" s="216">
        <f>IF(N1256="zákl. přenesená",J1256,0)</f>
        <v>0</v>
      </c>
      <c r="BH1256" s="216">
        <f>IF(N1256="sníž. přenesená",J1256,0)</f>
        <v>0</v>
      </c>
      <c r="BI1256" s="216">
        <f>IF(N1256="nulová",J1256,0)</f>
        <v>0</v>
      </c>
      <c r="BJ1256" s="25" t="s">
        <v>78</v>
      </c>
      <c r="BK1256" s="216">
        <f>ROUND(I1256*H1256,2)</f>
        <v>0</v>
      </c>
      <c r="BL1256" s="25" t="s">
        <v>286</v>
      </c>
      <c r="BM1256" s="25" t="s">
        <v>1489</v>
      </c>
    </row>
    <row r="1257" spans="2:65" s="12" customFormat="1" ht="13.5">
      <c r="B1257" s="217"/>
      <c r="C1257" s="218"/>
      <c r="D1257" s="219" t="s">
        <v>177</v>
      </c>
      <c r="E1257" s="220" t="s">
        <v>21</v>
      </c>
      <c r="F1257" s="221" t="s">
        <v>1490</v>
      </c>
      <c r="G1257" s="218"/>
      <c r="H1257" s="222" t="s">
        <v>21</v>
      </c>
      <c r="I1257" s="223"/>
      <c r="J1257" s="218"/>
      <c r="K1257" s="218"/>
      <c r="L1257" s="224"/>
      <c r="M1257" s="225"/>
      <c r="N1257" s="226"/>
      <c r="O1257" s="226"/>
      <c r="P1257" s="226"/>
      <c r="Q1257" s="226"/>
      <c r="R1257" s="226"/>
      <c r="S1257" s="226"/>
      <c r="T1257" s="227"/>
      <c r="AT1257" s="228" t="s">
        <v>177</v>
      </c>
      <c r="AU1257" s="228" t="s">
        <v>80</v>
      </c>
      <c r="AV1257" s="12" t="s">
        <v>78</v>
      </c>
      <c r="AW1257" s="12" t="s">
        <v>35</v>
      </c>
      <c r="AX1257" s="12" t="s">
        <v>71</v>
      </c>
      <c r="AY1257" s="228" t="s">
        <v>168</v>
      </c>
    </row>
    <row r="1258" spans="2:65" s="13" customFormat="1" ht="13.5">
      <c r="B1258" s="229"/>
      <c r="C1258" s="230"/>
      <c r="D1258" s="242" t="s">
        <v>177</v>
      </c>
      <c r="E1258" s="252" t="s">
        <v>21</v>
      </c>
      <c r="F1258" s="253" t="s">
        <v>1491</v>
      </c>
      <c r="G1258" s="230"/>
      <c r="H1258" s="254">
        <v>13</v>
      </c>
      <c r="I1258" s="234"/>
      <c r="J1258" s="230"/>
      <c r="K1258" s="230"/>
      <c r="L1258" s="235"/>
      <c r="M1258" s="236"/>
      <c r="N1258" s="237"/>
      <c r="O1258" s="237"/>
      <c r="P1258" s="237"/>
      <c r="Q1258" s="237"/>
      <c r="R1258" s="237"/>
      <c r="S1258" s="237"/>
      <c r="T1258" s="238"/>
      <c r="AT1258" s="239" t="s">
        <v>177</v>
      </c>
      <c r="AU1258" s="239" t="s">
        <v>80</v>
      </c>
      <c r="AV1258" s="13" t="s">
        <v>80</v>
      </c>
      <c r="AW1258" s="13" t="s">
        <v>35</v>
      </c>
      <c r="AX1258" s="13" t="s">
        <v>78</v>
      </c>
      <c r="AY1258" s="239" t="s">
        <v>168</v>
      </c>
    </row>
    <row r="1259" spans="2:65" s="1" customFormat="1" ht="22.5" customHeight="1">
      <c r="B1259" s="42"/>
      <c r="C1259" s="205" t="s">
        <v>1492</v>
      </c>
      <c r="D1259" s="205" t="s">
        <v>170</v>
      </c>
      <c r="E1259" s="206" t="s">
        <v>1493</v>
      </c>
      <c r="F1259" s="207" t="s">
        <v>1494</v>
      </c>
      <c r="G1259" s="208" t="s">
        <v>1153</v>
      </c>
      <c r="H1259" s="279"/>
      <c r="I1259" s="210"/>
      <c r="J1259" s="211">
        <f>ROUND(I1259*H1259,2)</f>
        <v>0</v>
      </c>
      <c r="K1259" s="207" t="s">
        <v>174</v>
      </c>
      <c r="L1259" s="62"/>
      <c r="M1259" s="212" t="s">
        <v>21</v>
      </c>
      <c r="N1259" s="213" t="s">
        <v>42</v>
      </c>
      <c r="O1259" s="43"/>
      <c r="P1259" s="214">
        <f>O1259*H1259</f>
        <v>0</v>
      </c>
      <c r="Q1259" s="214">
        <v>0</v>
      </c>
      <c r="R1259" s="214">
        <f>Q1259*H1259</f>
        <v>0</v>
      </c>
      <c r="S1259" s="214">
        <v>0</v>
      </c>
      <c r="T1259" s="215">
        <f>S1259*H1259</f>
        <v>0</v>
      </c>
      <c r="AR1259" s="25" t="s">
        <v>286</v>
      </c>
      <c r="AT1259" s="25" t="s">
        <v>170</v>
      </c>
      <c r="AU1259" s="25" t="s">
        <v>80</v>
      </c>
      <c r="AY1259" s="25" t="s">
        <v>168</v>
      </c>
      <c r="BE1259" s="216">
        <f>IF(N1259="základní",J1259,0)</f>
        <v>0</v>
      </c>
      <c r="BF1259" s="216">
        <f>IF(N1259="snížená",J1259,0)</f>
        <v>0</v>
      </c>
      <c r="BG1259" s="216">
        <f>IF(N1259="zákl. přenesená",J1259,0)</f>
        <v>0</v>
      </c>
      <c r="BH1259" s="216">
        <f>IF(N1259="sníž. přenesená",J1259,0)</f>
        <v>0</v>
      </c>
      <c r="BI1259" s="216">
        <f>IF(N1259="nulová",J1259,0)</f>
        <v>0</v>
      </c>
      <c r="BJ1259" s="25" t="s">
        <v>78</v>
      </c>
      <c r="BK1259" s="216">
        <f>ROUND(I1259*H1259,2)</f>
        <v>0</v>
      </c>
      <c r="BL1259" s="25" t="s">
        <v>286</v>
      </c>
      <c r="BM1259" s="25" t="s">
        <v>1495</v>
      </c>
    </row>
    <row r="1260" spans="2:65" s="11" customFormat="1" ht="29.85" customHeight="1">
      <c r="B1260" s="188"/>
      <c r="C1260" s="189"/>
      <c r="D1260" s="202" t="s">
        <v>70</v>
      </c>
      <c r="E1260" s="203" t="s">
        <v>1496</v>
      </c>
      <c r="F1260" s="203" t="s">
        <v>1497</v>
      </c>
      <c r="G1260" s="189"/>
      <c r="H1260" s="189"/>
      <c r="I1260" s="192"/>
      <c r="J1260" s="204">
        <f>BK1260</f>
        <v>0</v>
      </c>
      <c r="K1260" s="189"/>
      <c r="L1260" s="194"/>
      <c r="M1260" s="195"/>
      <c r="N1260" s="196"/>
      <c r="O1260" s="196"/>
      <c r="P1260" s="197">
        <f>SUM(P1261:P1274)</f>
        <v>0</v>
      </c>
      <c r="Q1260" s="196"/>
      <c r="R1260" s="197">
        <f>SUM(R1261:R1274)</f>
        <v>0.1714174</v>
      </c>
      <c r="S1260" s="196"/>
      <c r="T1260" s="198">
        <f>SUM(T1261:T1274)</f>
        <v>0</v>
      </c>
      <c r="AR1260" s="199" t="s">
        <v>80</v>
      </c>
      <c r="AT1260" s="200" t="s">
        <v>70</v>
      </c>
      <c r="AU1260" s="200" t="s">
        <v>78</v>
      </c>
      <c r="AY1260" s="199" t="s">
        <v>168</v>
      </c>
      <c r="BK1260" s="201">
        <f>SUM(BK1261:BK1274)</f>
        <v>0</v>
      </c>
    </row>
    <row r="1261" spans="2:65" s="1" customFormat="1" ht="22.5" customHeight="1">
      <c r="B1261" s="42"/>
      <c r="C1261" s="205" t="s">
        <v>1498</v>
      </c>
      <c r="D1261" s="205" t="s">
        <v>170</v>
      </c>
      <c r="E1261" s="206" t="s">
        <v>1499</v>
      </c>
      <c r="F1261" s="207" t="s">
        <v>1500</v>
      </c>
      <c r="G1261" s="208" t="s">
        <v>173</v>
      </c>
      <c r="H1261" s="209">
        <v>1224.4100000000001</v>
      </c>
      <c r="I1261" s="210"/>
      <c r="J1261" s="211">
        <f>ROUND(I1261*H1261,2)</f>
        <v>0</v>
      </c>
      <c r="K1261" s="207" t="s">
        <v>174</v>
      </c>
      <c r="L1261" s="62"/>
      <c r="M1261" s="212" t="s">
        <v>21</v>
      </c>
      <c r="N1261" s="213" t="s">
        <v>42</v>
      </c>
      <c r="O1261" s="43"/>
      <c r="P1261" s="214">
        <f>O1261*H1261</f>
        <v>0</v>
      </c>
      <c r="Q1261" s="214">
        <v>1.3999999999999999E-4</v>
      </c>
      <c r="R1261" s="214">
        <f>Q1261*H1261</f>
        <v>0.1714174</v>
      </c>
      <c r="S1261" s="214">
        <v>0</v>
      </c>
      <c r="T1261" s="215">
        <f>S1261*H1261</f>
        <v>0</v>
      </c>
      <c r="AR1261" s="25" t="s">
        <v>286</v>
      </c>
      <c r="AT1261" s="25" t="s">
        <v>170</v>
      </c>
      <c r="AU1261" s="25" t="s">
        <v>80</v>
      </c>
      <c r="AY1261" s="25" t="s">
        <v>168</v>
      </c>
      <c r="BE1261" s="216">
        <f>IF(N1261="základní",J1261,0)</f>
        <v>0</v>
      </c>
      <c r="BF1261" s="216">
        <f>IF(N1261="snížená",J1261,0)</f>
        <v>0</v>
      </c>
      <c r="BG1261" s="216">
        <f>IF(N1261="zákl. přenesená",J1261,0)</f>
        <v>0</v>
      </c>
      <c r="BH1261" s="216">
        <f>IF(N1261="sníž. přenesená",J1261,0)</f>
        <v>0</v>
      </c>
      <c r="BI1261" s="216">
        <f>IF(N1261="nulová",J1261,0)</f>
        <v>0</v>
      </c>
      <c r="BJ1261" s="25" t="s">
        <v>78</v>
      </c>
      <c r="BK1261" s="216">
        <f>ROUND(I1261*H1261,2)</f>
        <v>0</v>
      </c>
      <c r="BL1261" s="25" t="s">
        <v>286</v>
      </c>
      <c r="BM1261" s="25" t="s">
        <v>1501</v>
      </c>
    </row>
    <row r="1262" spans="2:65" s="12" customFormat="1" ht="13.5">
      <c r="B1262" s="217"/>
      <c r="C1262" s="218"/>
      <c r="D1262" s="219" t="s">
        <v>177</v>
      </c>
      <c r="E1262" s="220" t="s">
        <v>21</v>
      </c>
      <c r="F1262" s="221" t="s">
        <v>1219</v>
      </c>
      <c r="G1262" s="218"/>
      <c r="H1262" s="222" t="s">
        <v>21</v>
      </c>
      <c r="I1262" s="223"/>
      <c r="J1262" s="218"/>
      <c r="K1262" s="218"/>
      <c r="L1262" s="224"/>
      <c r="M1262" s="225"/>
      <c r="N1262" s="226"/>
      <c r="O1262" s="226"/>
      <c r="P1262" s="226"/>
      <c r="Q1262" s="226"/>
      <c r="R1262" s="226"/>
      <c r="S1262" s="226"/>
      <c r="T1262" s="227"/>
      <c r="AT1262" s="228" t="s">
        <v>177</v>
      </c>
      <c r="AU1262" s="228" t="s">
        <v>80</v>
      </c>
      <c r="AV1262" s="12" t="s">
        <v>78</v>
      </c>
      <c r="AW1262" s="12" t="s">
        <v>35</v>
      </c>
      <c r="AX1262" s="12" t="s">
        <v>71</v>
      </c>
      <c r="AY1262" s="228" t="s">
        <v>168</v>
      </c>
    </row>
    <row r="1263" spans="2:65" s="13" customFormat="1" ht="13.5">
      <c r="B1263" s="229"/>
      <c r="C1263" s="230"/>
      <c r="D1263" s="219" t="s">
        <v>177</v>
      </c>
      <c r="E1263" s="231" t="s">
        <v>21</v>
      </c>
      <c r="F1263" s="232" t="s">
        <v>1502</v>
      </c>
      <c r="G1263" s="230"/>
      <c r="H1263" s="233">
        <v>157.5</v>
      </c>
      <c r="I1263" s="234"/>
      <c r="J1263" s="230"/>
      <c r="K1263" s="230"/>
      <c r="L1263" s="235"/>
      <c r="M1263" s="236"/>
      <c r="N1263" s="237"/>
      <c r="O1263" s="237"/>
      <c r="P1263" s="237"/>
      <c r="Q1263" s="237"/>
      <c r="R1263" s="237"/>
      <c r="S1263" s="237"/>
      <c r="T1263" s="238"/>
      <c r="AT1263" s="239" t="s">
        <v>177</v>
      </c>
      <c r="AU1263" s="239" t="s">
        <v>80</v>
      </c>
      <c r="AV1263" s="13" t="s">
        <v>80</v>
      </c>
      <c r="AW1263" s="13" t="s">
        <v>35</v>
      </c>
      <c r="AX1263" s="13" t="s">
        <v>71</v>
      </c>
      <c r="AY1263" s="239" t="s">
        <v>168</v>
      </c>
    </row>
    <row r="1264" spans="2:65" s="12" customFormat="1" ht="13.5">
      <c r="B1264" s="217"/>
      <c r="C1264" s="218"/>
      <c r="D1264" s="219" t="s">
        <v>177</v>
      </c>
      <c r="E1264" s="220" t="s">
        <v>21</v>
      </c>
      <c r="F1264" s="221" t="s">
        <v>1183</v>
      </c>
      <c r="G1264" s="218"/>
      <c r="H1264" s="222" t="s">
        <v>21</v>
      </c>
      <c r="I1264" s="223"/>
      <c r="J1264" s="218"/>
      <c r="K1264" s="218"/>
      <c r="L1264" s="224"/>
      <c r="M1264" s="225"/>
      <c r="N1264" s="226"/>
      <c r="O1264" s="226"/>
      <c r="P1264" s="226"/>
      <c r="Q1264" s="226"/>
      <c r="R1264" s="226"/>
      <c r="S1264" s="226"/>
      <c r="T1264" s="227"/>
      <c r="AT1264" s="228" t="s">
        <v>177</v>
      </c>
      <c r="AU1264" s="228" t="s">
        <v>80</v>
      </c>
      <c r="AV1264" s="12" t="s">
        <v>78</v>
      </c>
      <c r="AW1264" s="12" t="s">
        <v>35</v>
      </c>
      <c r="AX1264" s="12" t="s">
        <v>71</v>
      </c>
      <c r="AY1264" s="228" t="s">
        <v>168</v>
      </c>
    </row>
    <row r="1265" spans="2:65" s="13" customFormat="1" ht="13.5">
      <c r="B1265" s="229"/>
      <c r="C1265" s="230"/>
      <c r="D1265" s="219" t="s">
        <v>177</v>
      </c>
      <c r="E1265" s="231" t="s">
        <v>21</v>
      </c>
      <c r="F1265" s="232" t="s">
        <v>1503</v>
      </c>
      <c r="G1265" s="230"/>
      <c r="H1265" s="233">
        <v>500</v>
      </c>
      <c r="I1265" s="234"/>
      <c r="J1265" s="230"/>
      <c r="K1265" s="230"/>
      <c r="L1265" s="235"/>
      <c r="M1265" s="236"/>
      <c r="N1265" s="237"/>
      <c r="O1265" s="237"/>
      <c r="P1265" s="237"/>
      <c r="Q1265" s="237"/>
      <c r="R1265" s="237"/>
      <c r="S1265" s="237"/>
      <c r="T1265" s="238"/>
      <c r="AT1265" s="239" t="s">
        <v>177</v>
      </c>
      <c r="AU1265" s="239" t="s">
        <v>80</v>
      </c>
      <c r="AV1265" s="13" t="s">
        <v>80</v>
      </c>
      <c r="AW1265" s="13" t="s">
        <v>35</v>
      </c>
      <c r="AX1265" s="13" t="s">
        <v>71</v>
      </c>
      <c r="AY1265" s="239" t="s">
        <v>168</v>
      </c>
    </row>
    <row r="1266" spans="2:65" s="13" customFormat="1" ht="13.5">
      <c r="B1266" s="229"/>
      <c r="C1266" s="230"/>
      <c r="D1266" s="219" t="s">
        <v>177</v>
      </c>
      <c r="E1266" s="231" t="s">
        <v>21</v>
      </c>
      <c r="F1266" s="232" t="s">
        <v>1185</v>
      </c>
      <c r="G1266" s="230"/>
      <c r="H1266" s="233">
        <v>224.25800000000001</v>
      </c>
      <c r="I1266" s="234"/>
      <c r="J1266" s="230"/>
      <c r="K1266" s="230"/>
      <c r="L1266" s="235"/>
      <c r="M1266" s="236"/>
      <c r="N1266" s="237"/>
      <c r="O1266" s="237"/>
      <c r="P1266" s="237"/>
      <c r="Q1266" s="237"/>
      <c r="R1266" s="237"/>
      <c r="S1266" s="237"/>
      <c r="T1266" s="238"/>
      <c r="AT1266" s="239" t="s">
        <v>177</v>
      </c>
      <c r="AU1266" s="239" t="s">
        <v>80</v>
      </c>
      <c r="AV1266" s="13" t="s">
        <v>80</v>
      </c>
      <c r="AW1266" s="13" t="s">
        <v>35</v>
      </c>
      <c r="AX1266" s="13" t="s">
        <v>71</v>
      </c>
      <c r="AY1266" s="239" t="s">
        <v>168</v>
      </c>
    </row>
    <row r="1267" spans="2:65" s="12" customFormat="1" ht="13.5">
      <c r="B1267" s="217"/>
      <c r="C1267" s="218"/>
      <c r="D1267" s="219" t="s">
        <v>177</v>
      </c>
      <c r="E1267" s="220" t="s">
        <v>21</v>
      </c>
      <c r="F1267" s="221" t="s">
        <v>1187</v>
      </c>
      <c r="G1267" s="218"/>
      <c r="H1267" s="222" t="s">
        <v>21</v>
      </c>
      <c r="I1267" s="223"/>
      <c r="J1267" s="218"/>
      <c r="K1267" s="218"/>
      <c r="L1267" s="224"/>
      <c r="M1267" s="225"/>
      <c r="N1267" s="226"/>
      <c r="O1267" s="226"/>
      <c r="P1267" s="226"/>
      <c r="Q1267" s="226"/>
      <c r="R1267" s="226"/>
      <c r="S1267" s="226"/>
      <c r="T1267" s="227"/>
      <c r="AT1267" s="228" t="s">
        <v>177</v>
      </c>
      <c r="AU1267" s="228" t="s">
        <v>80</v>
      </c>
      <c r="AV1267" s="12" t="s">
        <v>78</v>
      </c>
      <c r="AW1267" s="12" t="s">
        <v>35</v>
      </c>
      <c r="AX1267" s="12" t="s">
        <v>71</v>
      </c>
      <c r="AY1267" s="228" t="s">
        <v>168</v>
      </c>
    </row>
    <row r="1268" spans="2:65" s="13" customFormat="1" ht="13.5">
      <c r="B1268" s="229"/>
      <c r="C1268" s="230"/>
      <c r="D1268" s="219" t="s">
        <v>177</v>
      </c>
      <c r="E1268" s="231" t="s">
        <v>21</v>
      </c>
      <c r="F1268" s="232" t="s">
        <v>1504</v>
      </c>
      <c r="G1268" s="230"/>
      <c r="H1268" s="233">
        <v>249.1</v>
      </c>
      <c r="I1268" s="234"/>
      <c r="J1268" s="230"/>
      <c r="K1268" s="230"/>
      <c r="L1268" s="235"/>
      <c r="M1268" s="236"/>
      <c r="N1268" s="237"/>
      <c r="O1268" s="237"/>
      <c r="P1268" s="237"/>
      <c r="Q1268" s="237"/>
      <c r="R1268" s="237"/>
      <c r="S1268" s="237"/>
      <c r="T1268" s="238"/>
      <c r="AT1268" s="239" t="s">
        <v>177</v>
      </c>
      <c r="AU1268" s="239" t="s">
        <v>80</v>
      </c>
      <c r="AV1268" s="13" t="s">
        <v>80</v>
      </c>
      <c r="AW1268" s="13" t="s">
        <v>35</v>
      </c>
      <c r="AX1268" s="13" t="s">
        <v>71</v>
      </c>
      <c r="AY1268" s="239" t="s">
        <v>168</v>
      </c>
    </row>
    <row r="1269" spans="2:65" s="12" customFormat="1" ht="13.5">
      <c r="B1269" s="217"/>
      <c r="C1269" s="218"/>
      <c r="D1269" s="219" t="s">
        <v>177</v>
      </c>
      <c r="E1269" s="220" t="s">
        <v>21</v>
      </c>
      <c r="F1269" s="221" t="s">
        <v>841</v>
      </c>
      <c r="G1269" s="218"/>
      <c r="H1269" s="222" t="s">
        <v>21</v>
      </c>
      <c r="I1269" s="223"/>
      <c r="J1269" s="218"/>
      <c r="K1269" s="218"/>
      <c r="L1269" s="224"/>
      <c r="M1269" s="225"/>
      <c r="N1269" s="226"/>
      <c r="O1269" s="226"/>
      <c r="P1269" s="226"/>
      <c r="Q1269" s="226"/>
      <c r="R1269" s="226"/>
      <c r="S1269" s="226"/>
      <c r="T1269" s="227"/>
      <c r="AT1269" s="228" t="s">
        <v>177</v>
      </c>
      <c r="AU1269" s="228" t="s">
        <v>80</v>
      </c>
      <c r="AV1269" s="12" t="s">
        <v>78</v>
      </c>
      <c r="AW1269" s="12" t="s">
        <v>35</v>
      </c>
      <c r="AX1269" s="12" t="s">
        <v>71</v>
      </c>
      <c r="AY1269" s="228" t="s">
        <v>168</v>
      </c>
    </row>
    <row r="1270" spans="2:65" s="13" customFormat="1" ht="13.5">
      <c r="B1270" s="229"/>
      <c r="C1270" s="230"/>
      <c r="D1270" s="219" t="s">
        <v>177</v>
      </c>
      <c r="E1270" s="231" t="s">
        <v>21</v>
      </c>
      <c r="F1270" s="232" t="s">
        <v>1505</v>
      </c>
      <c r="G1270" s="230"/>
      <c r="H1270" s="233">
        <v>82.212000000000003</v>
      </c>
      <c r="I1270" s="234"/>
      <c r="J1270" s="230"/>
      <c r="K1270" s="230"/>
      <c r="L1270" s="235"/>
      <c r="M1270" s="236"/>
      <c r="N1270" s="237"/>
      <c r="O1270" s="237"/>
      <c r="P1270" s="237"/>
      <c r="Q1270" s="237"/>
      <c r="R1270" s="237"/>
      <c r="S1270" s="237"/>
      <c r="T1270" s="238"/>
      <c r="AT1270" s="239" t="s">
        <v>177</v>
      </c>
      <c r="AU1270" s="239" t="s">
        <v>80</v>
      </c>
      <c r="AV1270" s="13" t="s">
        <v>80</v>
      </c>
      <c r="AW1270" s="13" t="s">
        <v>35</v>
      </c>
      <c r="AX1270" s="13" t="s">
        <v>71</v>
      </c>
      <c r="AY1270" s="239" t="s">
        <v>168</v>
      </c>
    </row>
    <row r="1271" spans="2:65" s="12" customFormat="1" ht="13.5">
      <c r="B1271" s="217"/>
      <c r="C1271" s="218"/>
      <c r="D1271" s="219" t="s">
        <v>177</v>
      </c>
      <c r="E1271" s="220" t="s">
        <v>21</v>
      </c>
      <c r="F1271" s="221" t="s">
        <v>1224</v>
      </c>
      <c r="G1271" s="218"/>
      <c r="H1271" s="222" t="s">
        <v>21</v>
      </c>
      <c r="I1271" s="223"/>
      <c r="J1271" s="218"/>
      <c r="K1271" s="218"/>
      <c r="L1271" s="224"/>
      <c r="M1271" s="225"/>
      <c r="N1271" s="226"/>
      <c r="O1271" s="226"/>
      <c r="P1271" s="226"/>
      <c r="Q1271" s="226"/>
      <c r="R1271" s="226"/>
      <c r="S1271" s="226"/>
      <c r="T1271" s="227"/>
      <c r="AT1271" s="228" t="s">
        <v>177</v>
      </c>
      <c r="AU1271" s="228" t="s">
        <v>80</v>
      </c>
      <c r="AV1271" s="12" t="s">
        <v>78</v>
      </c>
      <c r="AW1271" s="12" t="s">
        <v>35</v>
      </c>
      <c r="AX1271" s="12" t="s">
        <v>71</v>
      </c>
      <c r="AY1271" s="228" t="s">
        <v>168</v>
      </c>
    </row>
    <row r="1272" spans="2:65" s="13" customFormat="1" ht="13.5">
      <c r="B1272" s="229"/>
      <c r="C1272" s="230"/>
      <c r="D1272" s="219" t="s">
        <v>177</v>
      </c>
      <c r="E1272" s="231" t="s">
        <v>21</v>
      </c>
      <c r="F1272" s="232" t="s">
        <v>1225</v>
      </c>
      <c r="G1272" s="230"/>
      <c r="H1272" s="233">
        <v>11.34</v>
      </c>
      <c r="I1272" s="234"/>
      <c r="J1272" s="230"/>
      <c r="K1272" s="230"/>
      <c r="L1272" s="235"/>
      <c r="M1272" s="236"/>
      <c r="N1272" s="237"/>
      <c r="O1272" s="237"/>
      <c r="P1272" s="237"/>
      <c r="Q1272" s="237"/>
      <c r="R1272" s="237"/>
      <c r="S1272" s="237"/>
      <c r="T1272" s="238"/>
      <c r="AT1272" s="239" t="s">
        <v>177</v>
      </c>
      <c r="AU1272" s="239" t="s">
        <v>80</v>
      </c>
      <c r="AV1272" s="13" t="s">
        <v>80</v>
      </c>
      <c r="AW1272" s="13" t="s">
        <v>35</v>
      </c>
      <c r="AX1272" s="13" t="s">
        <v>71</v>
      </c>
      <c r="AY1272" s="239" t="s">
        <v>168</v>
      </c>
    </row>
    <row r="1273" spans="2:65" s="14" customFormat="1" ht="13.5">
      <c r="B1273" s="240"/>
      <c r="C1273" s="241"/>
      <c r="D1273" s="242" t="s">
        <v>177</v>
      </c>
      <c r="E1273" s="243" t="s">
        <v>21</v>
      </c>
      <c r="F1273" s="244" t="s">
        <v>184</v>
      </c>
      <c r="G1273" s="241"/>
      <c r="H1273" s="245">
        <v>1224.4100000000001</v>
      </c>
      <c r="I1273" s="246"/>
      <c r="J1273" s="241"/>
      <c r="K1273" s="241"/>
      <c r="L1273" s="247"/>
      <c r="M1273" s="248"/>
      <c r="N1273" s="249"/>
      <c r="O1273" s="249"/>
      <c r="P1273" s="249"/>
      <c r="Q1273" s="249"/>
      <c r="R1273" s="249"/>
      <c r="S1273" s="249"/>
      <c r="T1273" s="250"/>
      <c r="AT1273" s="251" t="s">
        <v>177</v>
      </c>
      <c r="AU1273" s="251" t="s">
        <v>80</v>
      </c>
      <c r="AV1273" s="14" t="s">
        <v>175</v>
      </c>
      <c r="AW1273" s="14" t="s">
        <v>35</v>
      </c>
      <c r="AX1273" s="14" t="s">
        <v>78</v>
      </c>
      <c r="AY1273" s="251" t="s">
        <v>168</v>
      </c>
    </row>
    <row r="1274" spans="2:65" s="1" customFormat="1" ht="22.5" customHeight="1">
      <c r="B1274" s="42"/>
      <c r="C1274" s="205" t="s">
        <v>1506</v>
      </c>
      <c r="D1274" s="205" t="s">
        <v>170</v>
      </c>
      <c r="E1274" s="206" t="s">
        <v>1507</v>
      </c>
      <c r="F1274" s="207" t="s">
        <v>1508</v>
      </c>
      <c r="G1274" s="208" t="s">
        <v>1153</v>
      </c>
      <c r="H1274" s="279"/>
      <c r="I1274" s="210"/>
      <c r="J1274" s="211">
        <f>ROUND(I1274*H1274,2)</f>
        <v>0</v>
      </c>
      <c r="K1274" s="207" t="s">
        <v>174</v>
      </c>
      <c r="L1274" s="62"/>
      <c r="M1274" s="212" t="s">
        <v>21</v>
      </c>
      <c r="N1274" s="213" t="s">
        <v>42</v>
      </c>
      <c r="O1274" s="43"/>
      <c r="P1274" s="214">
        <f>O1274*H1274</f>
        <v>0</v>
      </c>
      <c r="Q1274" s="214">
        <v>0</v>
      </c>
      <c r="R1274" s="214">
        <f>Q1274*H1274</f>
        <v>0</v>
      </c>
      <c r="S1274" s="214">
        <v>0</v>
      </c>
      <c r="T1274" s="215">
        <f>S1274*H1274</f>
        <v>0</v>
      </c>
      <c r="AR1274" s="25" t="s">
        <v>286</v>
      </c>
      <c r="AT1274" s="25" t="s">
        <v>170</v>
      </c>
      <c r="AU1274" s="25" t="s">
        <v>80</v>
      </c>
      <c r="AY1274" s="25" t="s">
        <v>168</v>
      </c>
      <c r="BE1274" s="216">
        <f>IF(N1274="základní",J1274,0)</f>
        <v>0</v>
      </c>
      <c r="BF1274" s="216">
        <f>IF(N1274="snížená",J1274,0)</f>
        <v>0</v>
      </c>
      <c r="BG1274" s="216">
        <f>IF(N1274="zákl. přenesená",J1274,0)</f>
        <v>0</v>
      </c>
      <c r="BH1274" s="216">
        <f>IF(N1274="sníž. přenesená",J1274,0)</f>
        <v>0</v>
      </c>
      <c r="BI1274" s="216">
        <f>IF(N1274="nulová",J1274,0)</f>
        <v>0</v>
      </c>
      <c r="BJ1274" s="25" t="s">
        <v>78</v>
      </c>
      <c r="BK1274" s="216">
        <f>ROUND(I1274*H1274,2)</f>
        <v>0</v>
      </c>
      <c r="BL1274" s="25" t="s">
        <v>286</v>
      </c>
      <c r="BM1274" s="25" t="s">
        <v>1509</v>
      </c>
    </row>
    <row r="1275" spans="2:65" s="11" customFormat="1" ht="29.85" customHeight="1">
      <c r="B1275" s="188"/>
      <c r="C1275" s="189"/>
      <c r="D1275" s="202" t="s">
        <v>70</v>
      </c>
      <c r="E1275" s="203" t="s">
        <v>1510</v>
      </c>
      <c r="F1275" s="203" t="s">
        <v>1511</v>
      </c>
      <c r="G1275" s="189"/>
      <c r="H1275" s="189"/>
      <c r="I1275" s="192"/>
      <c r="J1275" s="204">
        <f>BK1275</f>
        <v>0</v>
      </c>
      <c r="K1275" s="189"/>
      <c r="L1275" s="194"/>
      <c r="M1275" s="195"/>
      <c r="N1275" s="196"/>
      <c r="O1275" s="196"/>
      <c r="P1275" s="197">
        <f>SUM(P1276:P1308)</f>
        <v>0</v>
      </c>
      <c r="Q1275" s="196"/>
      <c r="R1275" s="197">
        <f>SUM(R1276:R1308)</f>
        <v>0</v>
      </c>
      <c r="S1275" s="196"/>
      <c r="T1275" s="198">
        <f>SUM(T1276:T1308)</f>
        <v>0.15</v>
      </c>
      <c r="AR1275" s="199" t="s">
        <v>80</v>
      </c>
      <c r="AT1275" s="200" t="s">
        <v>70</v>
      </c>
      <c r="AU1275" s="200" t="s">
        <v>78</v>
      </c>
      <c r="AY1275" s="199" t="s">
        <v>168</v>
      </c>
      <c r="BK1275" s="201">
        <f>SUM(BK1276:BK1308)</f>
        <v>0</v>
      </c>
    </row>
    <row r="1276" spans="2:65" s="1" customFormat="1" ht="31.5" customHeight="1">
      <c r="B1276" s="42"/>
      <c r="C1276" s="205" t="s">
        <v>1512</v>
      </c>
      <c r="D1276" s="205" t="s">
        <v>170</v>
      </c>
      <c r="E1276" s="206" t="s">
        <v>1513</v>
      </c>
      <c r="F1276" s="207" t="s">
        <v>1514</v>
      </c>
      <c r="G1276" s="208" t="s">
        <v>272</v>
      </c>
      <c r="H1276" s="209">
        <v>25</v>
      </c>
      <c r="I1276" s="210"/>
      <c r="J1276" s="211">
        <f>ROUND(I1276*H1276,2)</f>
        <v>0</v>
      </c>
      <c r="K1276" s="207" t="s">
        <v>174</v>
      </c>
      <c r="L1276" s="62"/>
      <c r="M1276" s="212" t="s">
        <v>21</v>
      </c>
      <c r="N1276" s="213" t="s">
        <v>42</v>
      </c>
      <c r="O1276" s="43"/>
      <c r="P1276" s="214">
        <f>O1276*H1276</f>
        <v>0</v>
      </c>
      <c r="Q1276" s="214">
        <v>0</v>
      </c>
      <c r="R1276" s="214">
        <f>Q1276*H1276</f>
        <v>0</v>
      </c>
      <c r="S1276" s="214">
        <v>6.0000000000000001E-3</v>
      </c>
      <c r="T1276" s="215">
        <f>S1276*H1276</f>
        <v>0.15</v>
      </c>
      <c r="AR1276" s="25" t="s">
        <v>286</v>
      </c>
      <c r="AT1276" s="25" t="s">
        <v>170</v>
      </c>
      <c r="AU1276" s="25" t="s">
        <v>80</v>
      </c>
      <c r="AY1276" s="25" t="s">
        <v>168</v>
      </c>
      <c r="BE1276" s="216">
        <f>IF(N1276="základní",J1276,0)</f>
        <v>0</v>
      </c>
      <c r="BF1276" s="216">
        <f>IF(N1276="snížená",J1276,0)</f>
        <v>0</v>
      </c>
      <c r="BG1276" s="216">
        <f>IF(N1276="zákl. přenesená",J1276,0)</f>
        <v>0</v>
      </c>
      <c r="BH1276" s="216">
        <f>IF(N1276="sníž. přenesená",J1276,0)</f>
        <v>0</v>
      </c>
      <c r="BI1276" s="216">
        <f>IF(N1276="nulová",J1276,0)</f>
        <v>0</v>
      </c>
      <c r="BJ1276" s="25" t="s">
        <v>78</v>
      </c>
      <c r="BK1276" s="216">
        <f>ROUND(I1276*H1276,2)</f>
        <v>0</v>
      </c>
      <c r="BL1276" s="25" t="s">
        <v>286</v>
      </c>
      <c r="BM1276" s="25" t="s">
        <v>1515</v>
      </c>
    </row>
    <row r="1277" spans="2:65" s="13" customFormat="1" ht="13.5">
      <c r="B1277" s="229"/>
      <c r="C1277" s="230"/>
      <c r="D1277" s="242" t="s">
        <v>177</v>
      </c>
      <c r="E1277" s="252" t="s">
        <v>21</v>
      </c>
      <c r="F1277" s="253" t="s">
        <v>1516</v>
      </c>
      <c r="G1277" s="230"/>
      <c r="H1277" s="254">
        <v>25</v>
      </c>
      <c r="I1277" s="234"/>
      <c r="J1277" s="230"/>
      <c r="K1277" s="230"/>
      <c r="L1277" s="235"/>
      <c r="M1277" s="236"/>
      <c r="N1277" s="237"/>
      <c r="O1277" s="237"/>
      <c r="P1277" s="237"/>
      <c r="Q1277" s="237"/>
      <c r="R1277" s="237"/>
      <c r="S1277" s="237"/>
      <c r="T1277" s="238"/>
      <c r="AT1277" s="239" t="s">
        <v>177</v>
      </c>
      <c r="AU1277" s="239" t="s">
        <v>80</v>
      </c>
      <c r="AV1277" s="13" t="s">
        <v>80</v>
      </c>
      <c r="AW1277" s="13" t="s">
        <v>35</v>
      </c>
      <c r="AX1277" s="13" t="s">
        <v>78</v>
      </c>
      <c r="AY1277" s="239" t="s">
        <v>168</v>
      </c>
    </row>
    <row r="1278" spans="2:65" s="1" customFormat="1" ht="31.5" customHeight="1">
      <c r="B1278" s="42"/>
      <c r="C1278" s="205" t="s">
        <v>1517</v>
      </c>
      <c r="D1278" s="205" t="s">
        <v>170</v>
      </c>
      <c r="E1278" s="206" t="s">
        <v>1518</v>
      </c>
      <c r="F1278" s="207" t="s">
        <v>1519</v>
      </c>
      <c r="G1278" s="208" t="s">
        <v>272</v>
      </c>
      <c r="H1278" s="209">
        <v>30</v>
      </c>
      <c r="I1278" s="210"/>
      <c r="J1278" s="211">
        <f t="shared" ref="J1278:J1301" si="10">ROUND(I1278*H1278,2)</f>
        <v>0</v>
      </c>
      <c r="K1278" s="207" t="s">
        <v>21</v>
      </c>
      <c r="L1278" s="62"/>
      <c r="M1278" s="212" t="s">
        <v>21</v>
      </c>
      <c r="N1278" s="213" t="s">
        <v>42</v>
      </c>
      <c r="O1278" s="43"/>
      <c r="P1278" s="214">
        <f t="shared" ref="P1278:P1301" si="11">O1278*H1278</f>
        <v>0</v>
      </c>
      <c r="Q1278" s="214">
        <v>0</v>
      </c>
      <c r="R1278" s="214">
        <f t="shared" ref="R1278:R1301" si="12">Q1278*H1278</f>
        <v>0</v>
      </c>
      <c r="S1278" s="214">
        <v>0</v>
      </c>
      <c r="T1278" s="215">
        <f t="shared" ref="T1278:T1301" si="13">S1278*H1278</f>
        <v>0</v>
      </c>
      <c r="AR1278" s="25" t="s">
        <v>286</v>
      </c>
      <c r="AT1278" s="25" t="s">
        <v>170</v>
      </c>
      <c r="AU1278" s="25" t="s">
        <v>80</v>
      </c>
      <c r="AY1278" s="25" t="s">
        <v>168</v>
      </c>
      <c r="BE1278" s="216">
        <f t="shared" ref="BE1278:BE1301" si="14">IF(N1278="základní",J1278,0)</f>
        <v>0</v>
      </c>
      <c r="BF1278" s="216">
        <f t="shared" ref="BF1278:BF1301" si="15">IF(N1278="snížená",J1278,0)</f>
        <v>0</v>
      </c>
      <c r="BG1278" s="216">
        <f t="shared" ref="BG1278:BG1301" si="16">IF(N1278="zákl. přenesená",J1278,0)</f>
        <v>0</v>
      </c>
      <c r="BH1278" s="216">
        <f t="shared" ref="BH1278:BH1301" si="17">IF(N1278="sníž. přenesená",J1278,0)</f>
        <v>0</v>
      </c>
      <c r="BI1278" s="216">
        <f t="shared" ref="BI1278:BI1301" si="18">IF(N1278="nulová",J1278,0)</f>
        <v>0</v>
      </c>
      <c r="BJ1278" s="25" t="s">
        <v>78</v>
      </c>
      <c r="BK1278" s="216">
        <f t="shared" ref="BK1278:BK1301" si="19">ROUND(I1278*H1278,2)</f>
        <v>0</v>
      </c>
      <c r="BL1278" s="25" t="s">
        <v>286</v>
      </c>
      <c r="BM1278" s="25" t="s">
        <v>1520</v>
      </c>
    </row>
    <row r="1279" spans="2:65" s="1" customFormat="1" ht="31.5" customHeight="1">
      <c r="B1279" s="42"/>
      <c r="C1279" s="205" t="s">
        <v>1521</v>
      </c>
      <c r="D1279" s="205" t="s">
        <v>170</v>
      </c>
      <c r="E1279" s="206" t="s">
        <v>1522</v>
      </c>
      <c r="F1279" s="207" t="s">
        <v>1523</v>
      </c>
      <c r="G1279" s="208" t="s">
        <v>272</v>
      </c>
      <c r="H1279" s="209">
        <v>39</v>
      </c>
      <c r="I1279" s="210"/>
      <c r="J1279" s="211">
        <f t="shared" si="10"/>
        <v>0</v>
      </c>
      <c r="K1279" s="207" t="s">
        <v>21</v>
      </c>
      <c r="L1279" s="62"/>
      <c r="M1279" s="212" t="s">
        <v>21</v>
      </c>
      <c r="N1279" s="213" t="s">
        <v>42</v>
      </c>
      <c r="O1279" s="43"/>
      <c r="P1279" s="214">
        <f t="shared" si="11"/>
        <v>0</v>
      </c>
      <c r="Q1279" s="214">
        <v>0</v>
      </c>
      <c r="R1279" s="214">
        <f t="shared" si="12"/>
        <v>0</v>
      </c>
      <c r="S1279" s="214">
        <v>0</v>
      </c>
      <c r="T1279" s="215">
        <f t="shared" si="13"/>
        <v>0</v>
      </c>
      <c r="AR1279" s="25" t="s">
        <v>286</v>
      </c>
      <c r="AT1279" s="25" t="s">
        <v>170</v>
      </c>
      <c r="AU1279" s="25" t="s">
        <v>80</v>
      </c>
      <c r="AY1279" s="25" t="s">
        <v>168</v>
      </c>
      <c r="BE1279" s="216">
        <f t="shared" si="14"/>
        <v>0</v>
      </c>
      <c r="BF1279" s="216">
        <f t="shared" si="15"/>
        <v>0</v>
      </c>
      <c r="BG1279" s="216">
        <f t="shared" si="16"/>
        <v>0</v>
      </c>
      <c r="BH1279" s="216">
        <f t="shared" si="17"/>
        <v>0</v>
      </c>
      <c r="BI1279" s="216">
        <f t="shared" si="18"/>
        <v>0</v>
      </c>
      <c r="BJ1279" s="25" t="s">
        <v>78</v>
      </c>
      <c r="BK1279" s="216">
        <f t="shared" si="19"/>
        <v>0</v>
      </c>
      <c r="BL1279" s="25" t="s">
        <v>286</v>
      </c>
      <c r="BM1279" s="25" t="s">
        <v>1524</v>
      </c>
    </row>
    <row r="1280" spans="2:65" s="1" customFormat="1" ht="31.5" customHeight="1">
      <c r="B1280" s="42"/>
      <c r="C1280" s="205" t="s">
        <v>1525</v>
      </c>
      <c r="D1280" s="205" t="s">
        <v>170</v>
      </c>
      <c r="E1280" s="206" t="s">
        <v>1526</v>
      </c>
      <c r="F1280" s="207" t="s">
        <v>1527</v>
      </c>
      <c r="G1280" s="208" t="s">
        <v>272</v>
      </c>
      <c r="H1280" s="209">
        <v>7</v>
      </c>
      <c r="I1280" s="210"/>
      <c r="J1280" s="211">
        <f t="shared" si="10"/>
        <v>0</v>
      </c>
      <c r="K1280" s="207" t="s">
        <v>21</v>
      </c>
      <c r="L1280" s="62"/>
      <c r="M1280" s="212" t="s">
        <v>21</v>
      </c>
      <c r="N1280" s="213" t="s">
        <v>42</v>
      </c>
      <c r="O1280" s="43"/>
      <c r="P1280" s="214">
        <f t="shared" si="11"/>
        <v>0</v>
      </c>
      <c r="Q1280" s="214">
        <v>0</v>
      </c>
      <c r="R1280" s="214">
        <f t="shared" si="12"/>
        <v>0</v>
      </c>
      <c r="S1280" s="214">
        <v>0</v>
      </c>
      <c r="T1280" s="215">
        <f t="shared" si="13"/>
        <v>0</v>
      </c>
      <c r="AR1280" s="25" t="s">
        <v>286</v>
      </c>
      <c r="AT1280" s="25" t="s">
        <v>170</v>
      </c>
      <c r="AU1280" s="25" t="s">
        <v>80</v>
      </c>
      <c r="AY1280" s="25" t="s">
        <v>168</v>
      </c>
      <c r="BE1280" s="216">
        <f t="shared" si="14"/>
        <v>0</v>
      </c>
      <c r="BF1280" s="216">
        <f t="shared" si="15"/>
        <v>0</v>
      </c>
      <c r="BG1280" s="216">
        <f t="shared" si="16"/>
        <v>0</v>
      </c>
      <c r="BH1280" s="216">
        <f t="shared" si="17"/>
        <v>0</v>
      </c>
      <c r="BI1280" s="216">
        <f t="shared" si="18"/>
        <v>0</v>
      </c>
      <c r="BJ1280" s="25" t="s">
        <v>78</v>
      </c>
      <c r="BK1280" s="216">
        <f t="shared" si="19"/>
        <v>0</v>
      </c>
      <c r="BL1280" s="25" t="s">
        <v>286</v>
      </c>
      <c r="BM1280" s="25" t="s">
        <v>1528</v>
      </c>
    </row>
    <row r="1281" spans="2:65" s="1" customFormat="1" ht="31.5" customHeight="1">
      <c r="B1281" s="42"/>
      <c r="C1281" s="205" t="s">
        <v>1529</v>
      </c>
      <c r="D1281" s="205" t="s">
        <v>170</v>
      </c>
      <c r="E1281" s="206" t="s">
        <v>1530</v>
      </c>
      <c r="F1281" s="207" t="s">
        <v>1531</v>
      </c>
      <c r="G1281" s="208" t="s">
        <v>272</v>
      </c>
      <c r="H1281" s="209">
        <v>4</v>
      </c>
      <c r="I1281" s="210"/>
      <c r="J1281" s="211">
        <f t="shared" si="10"/>
        <v>0</v>
      </c>
      <c r="K1281" s="207" t="s">
        <v>21</v>
      </c>
      <c r="L1281" s="62"/>
      <c r="M1281" s="212" t="s">
        <v>21</v>
      </c>
      <c r="N1281" s="213" t="s">
        <v>42</v>
      </c>
      <c r="O1281" s="43"/>
      <c r="P1281" s="214">
        <f t="shared" si="11"/>
        <v>0</v>
      </c>
      <c r="Q1281" s="214">
        <v>0</v>
      </c>
      <c r="R1281" s="214">
        <f t="shared" si="12"/>
        <v>0</v>
      </c>
      <c r="S1281" s="214">
        <v>0</v>
      </c>
      <c r="T1281" s="215">
        <f t="shared" si="13"/>
        <v>0</v>
      </c>
      <c r="AR1281" s="25" t="s">
        <v>286</v>
      </c>
      <c r="AT1281" s="25" t="s">
        <v>170</v>
      </c>
      <c r="AU1281" s="25" t="s">
        <v>80</v>
      </c>
      <c r="AY1281" s="25" t="s">
        <v>168</v>
      </c>
      <c r="BE1281" s="216">
        <f t="shared" si="14"/>
        <v>0</v>
      </c>
      <c r="BF1281" s="216">
        <f t="shared" si="15"/>
        <v>0</v>
      </c>
      <c r="BG1281" s="216">
        <f t="shared" si="16"/>
        <v>0</v>
      </c>
      <c r="BH1281" s="216">
        <f t="shared" si="17"/>
        <v>0</v>
      </c>
      <c r="BI1281" s="216">
        <f t="shared" si="18"/>
        <v>0</v>
      </c>
      <c r="BJ1281" s="25" t="s">
        <v>78</v>
      </c>
      <c r="BK1281" s="216">
        <f t="shared" si="19"/>
        <v>0</v>
      </c>
      <c r="BL1281" s="25" t="s">
        <v>286</v>
      </c>
      <c r="BM1281" s="25" t="s">
        <v>1532</v>
      </c>
    </row>
    <row r="1282" spans="2:65" s="1" customFormat="1" ht="31.5" customHeight="1">
      <c r="B1282" s="42"/>
      <c r="C1282" s="205" t="s">
        <v>1533</v>
      </c>
      <c r="D1282" s="205" t="s">
        <v>170</v>
      </c>
      <c r="E1282" s="206" t="s">
        <v>1534</v>
      </c>
      <c r="F1282" s="207" t="s">
        <v>1535</v>
      </c>
      <c r="G1282" s="208" t="s">
        <v>272</v>
      </c>
      <c r="H1282" s="209">
        <v>10</v>
      </c>
      <c r="I1282" s="210"/>
      <c r="J1282" s="211">
        <f t="shared" si="10"/>
        <v>0</v>
      </c>
      <c r="K1282" s="207" t="s">
        <v>21</v>
      </c>
      <c r="L1282" s="62"/>
      <c r="M1282" s="212" t="s">
        <v>21</v>
      </c>
      <c r="N1282" s="213" t="s">
        <v>42</v>
      </c>
      <c r="O1282" s="43"/>
      <c r="P1282" s="214">
        <f t="shared" si="11"/>
        <v>0</v>
      </c>
      <c r="Q1282" s="214">
        <v>0</v>
      </c>
      <c r="R1282" s="214">
        <f t="shared" si="12"/>
        <v>0</v>
      </c>
      <c r="S1282" s="214">
        <v>0</v>
      </c>
      <c r="T1282" s="215">
        <f t="shared" si="13"/>
        <v>0</v>
      </c>
      <c r="AR1282" s="25" t="s">
        <v>286</v>
      </c>
      <c r="AT1282" s="25" t="s">
        <v>170</v>
      </c>
      <c r="AU1282" s="25" t="s">
        <v>80</v>
      </c>
      <c r="AY1282" s="25" t="s">
        <v>168</v>
      </c>
      <c r="BE1282" s="216">
        <f t="shared" si="14"/>
        <v>0</v>
      </c>
      <c r="BF1282" s="216">
        <f t="shared" si="15"/>
        <v>0</v>
      </c>
      <c r="BG1282" s="216">
        <f t="shared" si="16"/>
        <v>0</v>
      </c>
      <c r="BH1282" s="216">
        <f t="shared" si="17"/>
        <v>0</v>
      </c>
      <c r="BI1282" s="216">
        <f t="shared" si="18"/>
        <v>0</v>
      </c>
      <c r="BJ1282" s="25" t="s">
        <v>78</v>
      </c>
      <c r="BK1282" s="216">
        <f t="shared" si="19"/>
        <v>0</v>
      </c>
      <c r="BL1282" s="25" t="s">
        <v>286</v>
      </c>
      <c r="BM1282" s="25" t="s">
        <v>1536</v>
      </c>
    </row>
    <row r="1283" spans="2:65" s="1" customFormat="1" ht="31.5" customHeight="1">
      <c r="B1283" s="42"/>
      <c r="C1283" s="205" t="s">
        <v>1537</v>
      </c>
      <c r="D1283" s="205" t="s">
        <v>170</v>
      </c>
      <c r="E1283" s="206" t="s">
        <v>1538</v>
      </c>
      <c r="F1283" s="207" t="s">
        <v>1539</v>
      </c>
      <c r="G1283" s="208" t="s">
        <v>272</v>
      </c>
      <c r="H1283" s="209">
        <v>36</v>
      </c>
      <c r="I1283" s="210"/>
      <c r="J1283" s="211">
        <f t="shared" si="10"/>
        <v>0</v>
      </c>
      <c r="K1283" s="207" t="s">
        <v>21</v>
      </c>
      <c r="L1283" s="62"/>
      <c r="M1283" s="212" t="s">
        <v>21</v>
      </c>
      <c r="N1283" s="213" t="s">
        <v>42</v>
      </c>
      <c r="O1283" s="43"/>
      <c r="P1283" s="214">
        <f t="shared" si="11"/>
        <v>0</v>
      </c>
      <c r="Q1283" s="214">
        <v>0</v>
      </c>
      <c r="R1283" s="214">
        <f t="shared" si="12"/>
        <v>0</v>
      </c>
      <c r="S1283" s="214">
        <v>0</v>
      </c>
      <c r="T1283" s="215">
        <f t="shared" si="13"/>
        <v>0</v>
      </c>
      <c r="AR1283" s="25" t="s">
        <v>286</v>
      </c>
      <c r="AT1283" s="25" t="s">
        <v>170</v>
      </c>
      <c r="AU1283" s="25" t="s">
        <v>80</v>
      </c>
      <c r="AY1283" s="25" t="s">
        <v>168</v>
      </c>
      <c r="BE1283" s="216">
        <f t="shared" si="14"/>
        <v>0</v>
      </c>
      <c r="BF1283" s="216">
        <f t="shared" si="15"/>
        <v>0</v>
      </c>
      <c r="BG1283" s="216">
        <f t="shared" si="16"/>
        <v>0</v>
      </c>
      <c r="BH1283" s="216">
        <f t="shared" si="17"/>
        <v>0</v>
      </c>
      <c r="BI1283" s="216">
        <f t="shared" si="18"/>
        <v>0</v>
      </c>
      <c r="BJ1283" s="25" t="s">
        <v>78</v>
      </c>
      <c r="BK1283" s="216">
        <f t="shared" si="19"/>
        <v>0</v>
      </c>
      <c r="BL1283" s="25" t="s">
        <v>286</v>
      </c>
      <c r="BM1283" s="25" t="s">
        <v>1540</v>
      </c>
    </row>
    <row r="1284" spans="2:65" s="1" customFormat="1" ht="31.5" customHeight="1">
      <c r="B1284" s="42"/>
      <c r="C1284" s="205" t="s">
        <v>1541</v>
      </c>
      <c r="D1284" s="205" t="s">
        <v>170</v>
      </c>
      <c r="E1284" s="206" t="s">
        <v>1542</v>
      </c>
      <c r="F1284" s="207" t="s">
        <v>1543</v>
      </c>
      <c r="G1284" s="208" t="s">
        <v>272</v>
      </c>
      <c r="H1284" s="209">
        <v>101</v>
      </c>
      <c r="I1284" s="210"/>
      <c r="J1284" s="211">
        <f t="shared" si="10"/>
        <v>0</v>
      </c>
      <c r="K1284" s="207" t="s">
        <v>21</v>
      </c>
      <c r="L1284" s="62"/>
      <c r="M1284" s="212" t="s">
        <v>21</v>
      </c>
      <c r="N1284" s="213" t="s">
        <v>42</v>
      </c>
      <c r="O1284" s="43"/>
      <c r="P1284" s="214">
        <f t="shared" si="11"/>
        <v>0</v>
      </c>
      <c r="Q1284" s="214">
        <v>0</v>
      </c>
      <c r="R1284" s="214">
        <f t="shared" si="12"/>
        <v>0</v>
      </c>
      <c r="S1284" s="214">
        <v>0</v>
      </c>
      <c r="T1284" s="215">
        <f t="shared" si="13"/>
        <v>0</v>
      </c>
      <c r="AR1284" s="25" t="s">
        <v>286</v>
      </c>
      <c r="AT1284" s="25" t="s">
        <v>170</v>
      </c>
      <c r="AU1284" s="25" t="s">
        <v>80</v>
      </c>
      <c r="AY1284" s="25" t="s">
        <v>168</v>
      </c>
      <c r="BE1284" s="216">
        <f t="shared" si="14"/>
        <v>0</v>
      </c>
      <c r="BF1284" s="216">
        <f t="shared" si="15"/>
        <v>0</v>
      </c>
      <c r="BG1284" s="216">
        <f t="shared" si="16"/>
        <v>0</v>
      </c>
      <c r="BH1284" s="216">
        <f t="shared" si="17"/>
        <v>0</v>
      </c>
      <c r="BI1284" s="216">
        <f t="shared" si="18"/>
        <v>0</v>
      </c>
      <c r="BJ1284" s="25" t="s">
        <v>78</v>
      </c>
      <c r="BK1284" s="216">
        <f t="shared" si="19"/>
        <v>0</v>
      </c>
      <c r="BL1284" s="25" t="s">
        <v>286</v>
      </c>
      <c r="BM1284" s="25" t="s">
        <v>1544</v>
      </c>
    </row>
    <row r="1285" spans="2:65" s="1" customFormat="1" ht="31.5" customHeight="1">
      <c r="B1285" s="42"/>
      <c r="C1285" s="205" t="s">
        <v>1545</v>
      </c>
      <c r="D1285" s="205" t="s">
        <v>170</v>
      </c>
      <c r="E1285" s="206" t="s">
        <v>1546</v>
      </c>
      <c r="F1285" s="207" t="s">
        <v>1547</v>
      </c>
      <c r="G1285" s="208" t="s">
        <v>272</v>
      </c>
      <c r="H1285" s="209">
        <v>36</v>
      </c>
      <c r="I1285" s="210"/>
      <c r="J1285" s="211">
        <f t="shared" si="10"/>
        <v>0</v>
      </c>
      <c r="K1285" s="207" t="s">
        <v>21</v>
      </c>
      <c r="L1285" s="62"/>
      <c r="M1285" s="212" t="s">
        <v>21</v>
      </c>
      <c r="N1285" s="213" t="s">
        <v>42</v>
      </c>
      <c r="O1285" s="43"/>
      <c r="P1285" s="214">
        <f t="shared" si="11"/>
        <v>0</v>
      </c>
      <c r="Q1285" s="214">
        <v>0</v>
      </c>
      <c r="R1285" s="214">
        <f t="shared" si="12"/>
        <v>0</v>
      </c>
      <c r="S1285" s="214">
        <v>0</v>
      </c>
      <c r="T1285" s="215">
        <f t="shared" si="13"/>
        <v>0</v>
      </c>
      <c r="AR1285" s="25" t="s">
        <v>286</v>
      </c>
      <c r="AT1285" s="25" t="s">
        <v>170</v>
      </c>
      <c r="AU1285" s="25" t="s">
        <v>80</v>
      </c>
      <c r="AY1285" s="25" t="s">
        <v>168</v>
      </c>
      <c r="BE1285" s="216">
        <f t="shared" si="14"/>
        <v>0</v>
      </c>
      <c r="BF1285" s="216">
        <f t="shared" si="15"/>
        <v>0</v>
      </c>
      <c r="BG1285" s="216">
        <f t="shared" si="16"/>
        <v>0</v>
      </c>
      <c r="BH1285" s="216">
        <f t="shared" si="17"/>
        <v>0</v>
      </c>
      <c r="BI1285" s="216">
        <f t="shared" si="18"/>
        <v>0</v>
      </c>
      <c r="BJ1285" s="25" t="s">
        <v>78</v>
      </c>
      <c r="BK1285" s="216">
        <f t="shared" si="19"/>
        <v>0</v>
      </c>
      <c r="BL1285" s="25" t="s">
        <v>286</v>
      </c>
      <c r="BM1285" s="25" t="s">
        <v>1548</v>
      </c>
    </row>
    <row r="1286" spans="2:65" s="1" customFormat="1" ht="31.5" customHeight="1">
      <c r="B1286" s="42"/>
      <c r="C1286" s="205" t="s">
        <v>1549</v>
      </c>
      <c r="D1286" s="205" t="s">
        <v>170</v>
      </c>
      <c r="E1286" s="206" t="s">
        <v>1550</v>
      </c>
      <c r="F1286" s="207" t="s">
        <v>1551</v>
      </c>
      <c r="G1286" s="208" t="s">
        <v>272</v>
      </c>
      <c r="H1286" s="209">
        <v>4</v>
      </c>
      <c r="I1286" s="210"/>
      <c r="J1286" s="211">
        <f t="shared" si="10"/>
        <v>0</v>
      </c>
      <c r="K1286" s="207" t="s">
        <v>21</v>
      </c>
      <c r="L1286" s="62"/>
      <c r="M1286" s="212" t="s">
        <v>21</v>
      </c>
      <c r="N1286" s="213" t="s">
        <v>42</v>
      </c>
      <c r="O1286" s="43"/>
      <c r="P1286" s="214">
        <f t="shared" si="11"/>
        <v>0</v>
      </c>
      <c r="Q1286" s="214">
        <v>0</v>
      </c>
      <c r="R1286" s="214">
        <f t="shared" si="12"/>
        <v>0</v>
      </c>
      <c r="S1286" s="214">
        <v>0</v>
      </c>
      <c r="T1286" s="215">
        <f t="shared" si="13"/>
        <v>0</v>
      </c>
      <c r="AR1286" s="25" t="s">
        <v>286</v>
      </c>
      <c r="AT1286" s="25" t="s">
        <v>170</v>
      </c>
      <c r="AU1286" s="25" t="s">
        <v>80</v>
      </c>
      <c r="AY1286" s="25" t="s">
        <v>168</v>
      </c>
      <c r="BE1286" s="216">
        <f t="shared" si="14"/>
        <v>0</v>
      </c>
      <c r="BF1286" s="216">
        <f t="shared" si="15"/>
        <v>0</v>
      </c>
      <c r="BG1286" s="216">
        <f t="shared" si="16"/>
        <v>0</v>
      </c>
      <c r="BH1286" s="216">
        <f t="shared" si="17"/>
        <v>0</v>
      </c>
      <c r="BI1286" s="216">
        <f t="shared" si="18"/>
        <v>0</v>
      </c>
      <c r="BJ1286" s="25" t="s">
        <v>78</v>
      </c>
      <c r="BK1286" s="216">
        <f t="shared" si="19"/>
        <v>0</v>
      </c>
      <c r="BL1286" s="25" t="s">
        <v>286</v>
      </c>
      <c r="BM1286" s="25" t="s">
        <v>1552</v>
      </c>
    </row>
    <row r="1287" spans="2:65" s="1" customFormat="1" ht="31.5" customHeight="1">
      <c r="B1287" s="42"/>
      <c r="C1287" s="205" t="s">
        <v>1553</v>
      </c>
      <c r="D1287" s="205" t="s">
        <v>170</v>
      </c>
      <c r="E1287" s="206" t="s">
        <v>1554</v>
      </c>
      <c r="F1287" s="207" t="s">
        <v>1555</v>
      </c>
      <c r="G1287" s="208" t="s">
        <v>272</v>
      </c>
      <c r="H1287" s="209">
        <v>2</v>
      </c>
      <c r="I1287" s="210"/>
      <c r="J1287" s="211">
        <f t="shared" si="10"/>
        <v>0</v>
      </c>
      <c r="K1287" s="207" t="s">
        <v>21</v>
      </c>
      <c r="L1287" s="62"/>
      <c r="M1287" s="212" t="s">
        <v>21</v>
      </c>
      <c r="N1287" s="213" t="s">
        <v>42</v>
      </c>
      <c r="O1287" s="43"/>
      <c r="P1287" s="214">
        <f t="shared" si="11"/>
        <v>0</v>
      </c>
      <c r="Q1287" s="214">
        <v>0</v>
      </c>
      <c r="R1287" s="214">
        <f t="shared" si="12"/>
        <v>0</v>
      </c>
      <c r="S1287" s="214">
        <v>0</v>
      </c>
      <c r="T1287" s="215">
        <f t="shared" si="13"/>
        <v>0</v>
      </c>
      <c r="AR1287" s="25" t="s">
        <v>286</v>
      </c>
      <c r="AT1287" s="25" t="s">
        <v>170</v>
      </c>
      <c r="AU1287" s="25" t="s">
        <v>80</v>
      </c>
      <c r="AY1287" s="25" t="s">
        <v>168</v>
      </c>
      <c r="BE1287" s="216">
        <f t="shared" si="14"/>
        <v>0</v>
      </c>
      <c r="BF1287" s="216">
        <f t="shared" si="15"/>
        <v>0</v>
      </c>
      <c r="BG1287" s="216">
        <f t="shared" si="16"/>
        <v>0</v>
      </c>
      <c r="BH1287" s="216">
        <f t="shared" si="17"/>
        <v>0</v>
      </c>
      <c r="BI1287" s="216">
        <f t="shared" si="18"/>
        <v>0</v>
      </c>
      <c r="BJ1287" s="25" t="s">
        <v>78</v>
      </c>
      <c r="BK1287" s="216">
        <f t="shared" si="19"/>
        <v>0</v>
      </c>
      <c r="BL1287" s="25" t="s">
        <v>286</v>
      </c>
      <c r="BM1287" s="25" t="s">
        <v>1556</v>
      </c>
    </row>
    <row r="1288" spans="2:65" s="1" customFormat="1" ht="31.5" customHeight="1">
      <c r="B1288" s="42"/>
      <c r="C1288" s="205" t="s">
        <v>1557</v>
      </c>
      <c r="D1288" s="205" t="s">
        <v>170</v>
      </c>
      <c r="E1288" s="206" t="s">
        <v>1558</v>
      </c>
      <c r="F1288" s="207" t="s">
        <v>1559</v>
      </c>
      <c r="G1288" s="208" t="s">
        <v>272</v>
      </c>
      <c r="H1288" s="209">
        <v>2</v>
      </c>
      <c r="I1288" s="210"/>
      <c r="J1288" s="211">
        <f t="shared" si="10"/>
        <v>0</v>
      </c>
      <c r="K1288" s="207" t="s">
        <v>21</v>
      </c>
      <c r="L1288" s="62"/>
      <c r="M1288" s="212" t="s">
        <v>21</v>
      </c>
      <c r="N1288" s="213" t="s">
        <v>42</v>
      </c>
      <c r="O1288" s="43"/>
      <c r="P1288" s="214">
        <f t="shared" si="11"/>
        <v>0</v>
      </c>
      <c r="Q1288" s="214">
        <v>0</v>
      </c>
      <c r="R1288" s="214">
        <f t="shared" si="12"/>
        <v>0</v>
      </c>
      <c r="S1288" s="214">
        <v>0</v>
      </c>
      <c r="T1288" s="215">
        <f t="shared" si="13"/>
        <v>0</v>
      </c>
      <c r="AR1288" s="25" t="s">
        <v>286</v>
      </c>
      <c r="AT1288" s="25" t="s">
        <v>170</v>
      </c>
      <c r="AU1288" s="25" t="s">
        <v>80</v>
      </c>
      <c r="AY1288" s="25" t="s">
        <v>168</v>
      </c>
      <c r="BE1288" s="216">
        <f t="shared" si="14"/>
        <v>0</v>
      </c>
      <c r="BF1288" s="216">
        <f t="shared" si="15"/>
        <v>0</v>
      </c>
      <c r="BG1288" s="216">
        <f t="shared" si="16"/>
        <v>0</v>
      </c>
      <c r="BH1288" s="216">
        <f t="shared" si="17"/>
        <v>0</v>
      </c>
      <c r="BI1288" s="216">
        <f t="shared" si="18"/>
        <v>0</v>
      </c>
      <c r="BJ1288" s="25" t="s">
        <v>78</v>
      </c>
      <c r="BK1288" s="216">
        <f t="shared" si="19"/>
        <v>0</v>
      </c>
      <c r="BL1288" s="25" t="s">
        <v>286</v>
      </c>
      <c r="BM1288" s="25" t="s">
        <v>1560</v>
      </c>
    </row>
    <row r="1289" spans="2:65" s="1" customFormat="1" ht="31.5" customHeight="1">
      <c r="B1289" s="42"/>
      <c r="C1289" s="205" t="s">
        <v>1561</v>
      </c>
      <c r="D1289" s="205" t="s">
        <v>170</v>
      </c>
      <c r="E1289" s="206" t="s">
        <v>1562</v>
      </c>
      <c r="F1289" s="207" t="s">
        <v>1563</v>
      </c>
      <c r="G1289" s="208" t="s">
        <v>272</v>
      </c>
      <c r="H1289" s="209">
        <v>1</v>
      </c>
      <c r="I1289" s="210"/>
      <c r="J1289" s="211">
        <f t="shared" si="10"/>
        <v>0</v>
      </c>
      <c r="K1289" s="207" t="s">
        <v>21</v>
      </c>
      <c r="L1289" s="62"/>
      <c r="M1289" s="212" t="s">
        <v>21</v>
      </c>
      <c r="N1289" s="213" t="s">
        <v>42</v>
      </c>
      <c r="O1289" s="43"/>
      <c r="P1289" s="214">
        <f t="shared" si="11"/>
        <v>0</v>
      </c>
      <c r="Q1289" s="214">
        <v>0</v>
      </c>
      <c r="R1289" s="214">
        <f t="shared" si="12"/>
        <v>0</v>
      </c>
      <c r="S1289" s="214">
        <v>0</v>
      </c>
      <c r="T1289" s="215">
        <f t="shared" si="13"/>
        <v>0</v>
      </c>
      <c r="AR1289" s="25" t="s">
        <v>286</v>
      </c>
      <c r="AT1289" s="25" t="s">
        <v>170</v>
      </c>
      <c r="AU1289" s="25" t="s">
        <v>80</v>
      </c>
      <c r="AY1289" s="25" t="s">
        <v>168</v>
      </c>
      <c r="BE1289" s="216">
        <f t="shared" si="14"/>
        <v>0</v>
      </c>
      <c r="BF1289" s="216">
        <f t="shared" si="15"/>
        <v>0</v>
      </c>
      <c r="BG1289" s="216">
        <f t="shared" si="16"/>
        <v>0</v>
      </c>
      <c r="BH1289" s="216">
        <f t="shared" si="17"/>
        <v>0</v>
      </c>
      <c r="BI1289" s="216">
        <f t="shared" si="18"/>
        <v>0</v>
      </c>
      <c r="BJ1289" s="25" t="s">
        <v>78</v>
      </c>
      <c r="BK1289" s="216">
        <f t="shared" si="19"/>
        <v>0</v>
      </c>
      <c r="BL1289" s="25" t="s">
        <v>286</v>
      </c>
      <c r="BM1289" s="25" t="s">
        <v>1564</v>
      </c>
    </row>
    <row r="1290" spans="2:65" s="1" customFormat="1" ht="31.5" customHeight="1">
      <c r="B1290" s="42"/>
      <c r="C1290" s="205" t="s">
        <v>1565</v>
      </c>
      <c r="D1290" s="205" t="s">
        <v>170</v>
      </c>
      <c r="E1290" s="206" t="s">
        <v>1566</v>
      </c>
      <c r="F1290" s="207" t="s">
        <v>1567</v>
      </c>
      <c r="G1290" s="208" t="s">
        <v>272</v>
      </c>
      <c r="H1290" s="209">
        <v>7</v>
      </c>
      <c r="I1290" s="210"/>
      <c r="J1290" s="211">
        <f t="shared" si="10"/>
        <v>0</v>
      </c>
      <c r="K1290" s="207" t="s">
        <v>21</v>
      </c>
      <c r="L1290" s="62"/>
      <c r="M1290" s="212" t="s">
        <v>21</v>
      </c>
      <c r="N1290" s="213" t="s">
        <v>42</v>
      </c>
      <c r="O1290" s="43"/>
      <c r="P1290" s="214">
        <f t="shared" si="11"/>
        <v>0</v>
      </c>
      <c r="Q1290" s="214">
        <v>0</v>
      </c>
      <c r="R1290" s="214">
        <f t="shared" si="12"/>
        <v>0</v>
      </c>
      <c r="S1290" s="214">
        <v>0</v>
      </c>
      <c r="T1290" s="215">
        <f t="shared" si="13"/>
        <v>0</v>
      </c>
      <c r="AR1290" s="25" t="s">
        <v>286</v>
      </c>
      <c r="AT1290" s="25" t="s">
        <v>170</v>
      </c>
      <c r="AU1290" s="25" t="s">
        <v>80</v>
      </c>
      <c r="AY1290" s="25" t="s">
        <v>168</v>
      </c>
      <c r="BE1290" s="216">
        <f t="shared" si="14"/>
        <v>0</v>
      </c>
      <c r="BF1290" s="216">
        <f t="shared" si="15"/>
        <v>0</v>
      </c>
      <c r="BG1290" s="216">
        <f t="shared" si="16"/>
        <v>0</v>
      </c>
      <c r="BH1290" s="216">
        <f t="shared" si="17"/>
        <v>0</v>
      </c>
      <c r="BI1290" s="216">
        <f t="shared" si="18"/>
        <v>0</v>
      </c>
      <c r="BJ1290" s="25" t="s">
        <v>78</v>
      </c>
      <c r="BK1290" s="216">
        <f t="shared" si="19"/>
        <v>0</v>
      </c>
      <c r="BL1290" s="25" t="s">
        <v>286</v>
      </c>
      <c r="BM1290" s="25" t="s">
        <v>1568</v>
      </c>
    </row>
    <row r="1291" spans="2:65" s="1" customFormat="1" ht="31.5" customHeight="1">
      <c r="B1291" s="42"/>
      <c r="C1291" s="205" t="s">
        <v>1569</v>
      </c>
      <c r="D1291" s="205" t="s">
        <v>170</v>
      </c>
      <c r="E1291" s="206" t="s">
        <v>1570</v>
      </c>
      <c r="F1291" s="207" t="s">
        <v>1571</v>
      </c>
      <c r="G1291" s="208" t="s">
        <v>272</v>
      </c>
      <c r="H1291" s="209">
        <v>1</v>
      </c>
      <c r="I1291" s="210"/>
      <c r="J1291" s="211">
        <f t="shared" si="10"/>
        <v>0</v>
      </c>
      <c r="K1291" s="207" t="s">
        <v>21</v>
      </c>
      <c r="L1291" s="62"/>
      <c r="M1291" s="212" t="s">
        <v>21</v>
      </c>
      <c r="N1291" s="213" t="s">
        <v>42</v>
      </c>
      <c r="O1291" s="43"/>
      <c r="P1291" s="214">
        <f t="shared" si="11"/>
        <v>0</v>
      </c>
      <c r="Q1291" s="214">
        <v>0</v>
      </c>
      <c r="R1291" s="214">
        <f t="shared" si="12"/>
        <v>0</v>
      </c>
      <c r="S1291" s="214">
        <v>0</v>
      </c>
      <c r="T1291" s="215">
        <f t="shared" si="13"/>
        <v>0</v>
      </c>
      <c r="AR1291" s="25" t="s">
        <v>286</v>
      </c>
      <c r="AT1291" s="25" t="s">
        <v>170</v>
      </c>
      <c r="AU1291" s="25" t="s">
        <v>80</v>
      </c>
      <c r="AY1291" s="25" t="s">
        <v>168</v>
      </c>
      <c r="BE1291" s="216">
        <f t="shared" si="14"/>
        <v>0</v>
      </c>
      <c r="BF1291" s="216">
        <f t="shared" si="15"/>
        <v>0</v>
      </c>
      <c r="BG1291" s="216">
        <f t="shared" si="16"/>
        <v>0</v>
      </c>
      <c r="BH1291" s="216">
        <f t="shared" si="17"/>
        <v>0</v>
      </c>
      <c r="BI1291" s="216">
        <f t="shared" si="18"/>
        <v>0</v>
      </c>
      <c r="BJ1291" s="25" t="s">
        <v>78</v>
      </c>
      <c r="BK1291" s="216">
        <f t="shared" si="19"/>
        <v>0</v>
      </c>
      <c r="BL1291" s="25" t="s">
        <v>286</v>
      </c>
      <c r="BM1291" s="25" t="s">
        <v>1572</v>
      </c>
    </row>
    <row r="1292" spans="2:65" s="1" customFormat="1" ht="31.5" customHeight="1">
      <c r="B1292" s="42"/>
      <c r="C1292" s="205" t="s">
        <v>1573</v>
      </c>
      <c r="D1292" s="205" t="s">
        <v>170</v>
      </c>
      <c r="E1292" s="206" t="s">
        <v>1574</v>
      </c>
      <c r="F1292" s="207" t="s">
        <v>1575</v>
      </c>
      <c r="G1292" s="208" t="s">
        <v>272</v>
      </c>
      <c r="H1292" s="209">
        <v>8</v>
      </c>
      <c r="I1292" s="210"/>
      <c r="J1292" s="211">
        <f t="shared" si="10"/>
        <v>0</v>
      </c>
      <c r="K1292" s="207" t="s">
        <v>21</v>
      </c>
      <c r="L1292" s="62"/>
      <c r="M1292" s="212" t="s">
        <v>21</v>
      </c>
      <c r="N1292" s="213" t="s">
        <v>42</v>
      </c>
      <c r="O1292" s="43"/>
      <c r="P1292" s="214">
        <f t="shared" si="11"/>
        <v>0</v>
      </c>
      <c r="Q1292" s="214">
        <v>0</v>
      </c>
      <c r="R1292" s="214">
        <f t="shared" si="12"/>
        <v>0</v>
      </c>
      <c r="S1292" s="214">
        <v>0</v>
      </c>
      <c r="T1292" s="215">
        <f t="shared" si="13"/>
        <v>0</v>
      </c>
      <c r="AR1292" s="25" t="s">
        <v>286</v>
      </c>
      <c r="AT1292" s="25" t="s">
        <v>170</v>
      </c>
      <c r="AU1292" s="25" t="s">
        <v>80</v>
      </c>
      <c r="AY1292" s="25" t="s">
        <v>168</v>
      </c>
      <c r="BE1292" s="216">
        <f t="shared" si="14"/>
        <v>0</v>
      </c>
      <c r="BF1292" s="216">
        <f t="shared" si="15"/>
        <v>0</v>
      </c>
      <c r="BG1292" s="216">
        <f t="shared" si="16"/>
        <v>0</v>
      </c>
      <c r="BH1292" s="216">
        <f t="shared" si="17"/>
        <v>0</v>
      </c>
      <c r="BI1292" s="216">
        <f t="shared" si="18"/>
        <v>0</v>
      </c>
      <c r="BJ1292" s="25" t="s">
        <v>78</v>
      </c>
      <c r="BK1292" s="216">
        <f t="shared" si="19"/>
        <v>0</v>
      </c>
      <c r="BL1292" s="25" t="s">
        <v>286</v>
      </c>
      <c r="BM1292" s="25" t="s">
        <v>1576</v>
      </c>
    </row>
    <row r="1293" spans="2:65" s="1" customFormat="1" ht="31.5" customHeight="1">
      <c r="B1293" s="42"/>
      <c r="C1293" s="205" t="s">
        <v>1577</v>
      </c>
      <c r="D1293" s="205" t="s">
        <v>170</v>
      </c>
      <c r="E1293" s="206" t="s">
        <v>1578</v>
      </c>
      <c r="F1293" s="207" t="s">
        <v>1579</v>
      </c>
      <c r="G1293" s="208" t="s">
        <v>272</v>
      </c>
      <c r="H1293" s="209">
        <v>2</v>
      </c>
      <c r="I1293" s="210"/>
      <c r="J1293" s="211">
        <f t="shared" si="10"/>
        <v>0</v>
      </c>
      <c r="K1293" s="207" t="s">
        <v>21</v>
      </c>
      <c r="L1293" s="62"/>
      <c r="M1293" s="212" t="s">
        <v>21</v>
      </c>
      <c r="N1293" s="213" t="s">
        <v>42</v>
      </c>
      <c r="O1293" s="43"/>
      <c r="P1293" s="214">
        <f t="shared" si="11"/>
        <v>0</v>
      </c>
      <c r="Q1293" s="214">
        <v>0</v>
      </c>
      <c r="R1293" s="214">
        <f t="shared" si="12"/>
        <v>0</v>
      </c>
      <c r="S1293" s="214">
        <v>0</v>
      </c>
      <c r="T1293" s="215">
        <f t="shared" si="13"/>
        <v>0</v>
      </c>
      <c r="AR1293" s="25" t="s">
        <v>286</v>
      </c>
      <c r="AT1293" s="25" t="s">
        <v>170</v>
      </c>
      <c r="AU1293" s="25" t="s">
        <v>80</v>
      </c>
      <c r="AY1293" s="25" t="s">
        <v>168</v>
      </c>
      <c r="BE1293" s="216">
        <f t="shared" si="14"/>
        <v>0</v>
      </c>
      <c r="BF1293" s="216">
        <f t="shared" si="15"/>
        <v>0</v>
      </c>
      <c r="BG1293" s="216">
        <f t="shared" si="16"/>
        <v>0</v>
      </c>
      <c r="BH1293" s="216">
        <f t="shared" si="17"/>
        <v>0</v>
      </c>
      <c r="BI1293" s="216">
        <f t="shared" si="18"/>
        <v>0</v>
      </c>
      <c r="BJ1293" s="25" t="s">
        <v>78</v>
      </c>
      <c r="BK1293" s="216">
        <f t="shared" si="19"/>
        <v>0</v>
      </c>
      <c r="BL1293" s="25" t="s">
        <v>286</v>
      </c>
      <c r="BM1293" s="25" t="s">
        <v>1580</v>
      </c>
    </row>
    <row r="1294" spans="2:65" s="1" customFormat="1" ht="31.5" customHeight="1">
      <c r="B1294" s="42"/>
      <c r="C1294" s="205" t="s">
        <v>1581</v>
      </c>
      <c r="D1294" s="205" t="s">
        <v>170</v>
      </c>
      <c r="E1294" s="206" t="s">
        <v>1582</v>
      </c>
      <c r="F1294" s="207" t="s">
        <v>1583</v>
      </c>
      <c r="G1294" s="208" t="s">
        <v>272</v>
      </c>
      <c r="H1294" s="209">
        <v>2</v>
      </c>
      <c r="I1294" s="210"/>
      <c r="J1294" s="211">
        <f t="shared" si="10"/>
        <v>0</v>
      </c>
      <c r="K1294" s="207" t="s">
        <v>21</v>
      </c>
      <c r="L1294" s="62"/>
      <c r="M1294" s="212" t="s">
        <v>21</v>
      </c>
      <c r="N1294" s="213" t="s">
        <v>42</v>
      </c>
      <c r="O1294" s="43"/>
      <c r="P1294" s="214">
        <f t="shared" si="11"/>
        <v>0</v>
      </c>
      <c r="Q1294" s="214">
        <v>0</v>
      </c>
      <c r="R1294" s="214">
        <f t="shared" si="12"/>
        <v>0</v>
      </c>
      <c r="S1294" s="214">
        <v>0</v>
      </c>
      <c r="T1294" s="215">
        <f t="shared" si="13"/>
        <v>0</v>
      </c>
      <c r="AR1294" s="25" t="s">
        <v>286</v>
      </c>
      <c r="AT1294" s="25" t="s">
        <v>170</v>
      </c>
      <c r="AU1294" s="25" t="s">
        <v>80</v>
      </c>
      <c r="AY1294" s="25" t="s">
        <v>168</v>
      </c>
      <c r="BE1294" s="216">
        <f t="shared" si="14"/>
        <v>0</v>
      </c>
      <c r="BF1294" s="216">
        <f t="shared" si="15"/>
        <v>0</v>
      </c>
      <c r="BG1294" s="216">
        <f t="shared" si="16"/>
        <v>0</v>
      </c>
      <c r="BH1294" s="216">
        <f t="shared" si="17"/>
        <v>0</v>
      </c>
      <c r="BI1294" s="216">
        <f t="shared" si="18"/>
        <v>0</v>
      </c>
      <c r="BJ1294" s="25" t="s">
        <v>78</v>
      </c>
      <c r="BK1294" s="216">
        <f t="shared" si="19"/>
        <v>0</v>
      </c>
      <c r="BL1294" s="25" t="s">
        <v>286</v>
      </c>
      <c r="BM1294" s="25" t="s">
        <v>1584</v>
      </c>
    </row>
    <row r="1295" spans="2:65" s="1" customFormat="1" ht="31.5" customHeight="1">
      <c r="B1295" s="42"/>
      <c r="C1295" s="205" t="s">
        <v>1585</v>
      </c>
      <c r="D1295" s="205" t="s">
        <v>170</v>
      </c>
      <c r="E1295" s="206" t="s">
        <v>1586</v>
      </c>
      <c r="F1295" s="207" t="s">
        <v>1587</v>
      </c>
      <c r="G1295" s="208" t="s">
        <v>272</v>
      </c>
      <c r="H1295" s="209">
        <v>2</v>
      </c>
      <c r="I1295" s="210"/>
      <c r="J1295" s="211">
        <f t="shared" si="10"/>
        <v>0</v>
      </c>
      <c r="K1295" s="207" t="s">
        <v>21</v>
      </c>
      <c r="L1295" s="62"/>
      <c r="M1295" s="212" t="s">
        <v>21</v>
      </c>
      <c r="N1295" s="213" t="s">
        <v>42</v>
      </c>
      <c r="O1295" s="43"/>
      <c r="P1295" s="214">
        <f t="shared" si="11"/>
        <v>0</v>
      </c>
      <c r="Q1295" s="214">
        <v>0</v>
      </c>
      <c r="R1295" s="214">
        <f t="shared" si="12"/>
        <v>0</v>
      </c>
      <c r="S1295" s="214">
        <v>0</v>
      </c>
      <c r="T1295" s="215">
        <f t="shared" si="13"/>
        <v>0</v>
      </c>
      <c r="AR1295" s="25" t="s">
        <v>286</v>
      </c>
      <c r="AT1295" s="25" t="s">
        <v>170</v>
      </c>
      <c r="AU1295" s="25" t="s">
        <v>80</v>
      </c>
      <c r="AY1295" s="25" t="s">
        <v>168</v>
      </c>
      <c r="BE1295" s="216">
        <f t="shared" si="14"/>
        <v>0</v>
      </c>
      <c r="BF1295" s="216">
        <f t="shared" si="15"/>
        <v>0</v>
      </c>
      <c r="BG1295" s="216">
        <f t="shared" si="16"/>
        <v>0</v>
      </c>
      <c r="BH1295" s="216">
        <f t="shared" si="17"/>
        <v>0</v>
      </c>
      <c r="BI1295" s="216">
        <f t="shared" si="18"/>
        <v>0</v>
      </c>
      <c r="BJ1295" s="25" t="s">
        <v>78</v>
      </c>
      <c r="BK1295" s="216">
        <f t="shared" si="19"/>
        <v>0</v>
      </c>
      <c r="BL1295" s="25" t="s">
        <v>286</v>
      </c>
      <c r="BM1295" s="25" t="s">
        <v>1588</v>
      </c>
    </row>
    <row r="1296" spans="2:65" s="1" customFormat="1" ht="31.5" customHeight="1">
      <c r="B1296" s="42"/>
      <c r="C1296" s="205" t="s">
        <v>1589</v>
      </c>
      <c r="D1296" s="205" t="s">
        <v>170</v>
      </c>
      <c r="E1296" s="206" t="s">
        <v>1590</v>
      </c>
      <c r="F1296" s="207" t="s">
        <v>1591</v>
      </c>
      <c r="G1296" s="208" t="s">
        <v>272</v>
      </c>
      <c r="H1296" s="209">
        <v>1</v>
      </c>
      <c r="I1296" s="210"/>
      <c r="J1296" s="211">
        <f t="shared" si="10"/>
        <v>0</v>
      </c>
      <c r="K1296" s="207" t="s">
        <v>21</v>
      </c>
      <c r="L1296" s="62"/>
      <c r="M1296" s="212" t="s">
        <v>21</v>
      </c>
      <c r="N1296" s="213" t="s">
        <v>42</v>
      </c>
      <c r="O1296" s="43"/>
      <c r="P1296" s="214">
        <f t="shared" si="11"/>
        <v>0</v>
      </c>
      <c r="Q1296" s="214">
        <v>0</v>
      </c>
      <c r="R1296" s="214">
        <f t="shared" si="12"/>
        <v>0</v>
      </c>
      <c r="S1296" s="214">
        <v>0</v>
      </c>
      <c r="T1296" s="215">
        <f t="shared" si="13"/>
        <v>0</v>
      </c>
      <c r="AR1296" s="25" t="s">
        <v>286</v>
      </c>
      <c r="AT1296" s="25" t="s">
        <v>170</v>
      </c>
      <c r="AU1296" s="25" t="s">
        <v>80</v>
      </c>
      <c r="AY1296" s="25" t="s">
        <v>168</v>
      </c>
      <c r="BE1296" s="216">
        <f t="shared" si="14"/>
        <v>0</v>
      </c>
      <c r="BF1296" s="216">
        <f t="shared" si="15"/>
        <v>0</v>
      </c>
      <c r="BG1296" s="216">
        <f t="shared" si="16"/>
        <v>0</v>
      </c>
      <c r="BH1296" s="216">
        <f t="shared" si="17"/>
        <v>0</v>
      </c>
      <c r="BI1296" s="216">
        <f t="shared" si="18"/>
        <v>0</v>
      </c>
      <c r="BJ1296" s="25" t="s">
        <v>78</v>
      </c>
      <c r="BK1296" s="216">
        <f t="shared" si="19"/>
        <v>0</v>
      </c>
      <c r="BL1296" s="25" t="s">
        <v>286</v>
      </c>
      <c r="BM1296" s="25" t="s">
        <v>1592</v>
      </c>
    </row>
    <row r="1297" spans="2:65" s="1" customFormat="1" ht="31.5" customHeight="1">
      <c r="B1297" s="42"/>
      <c r="C1297" s="205" t="s">
        <v>1593</v>
      </c>
      <c r="D1297" s="205" t="s">
        <v>170</v>
      </c>
      <c r="E1297" s="206" t="s">
        <v>1594</v>
      </c>
      <c r="F1297" s="207" t="s">
        <v>1595</v>
      </c>
      <c r="G1297" s="208" t="s">
        <v>272</v>
      </c>
      <c r="H1297" s="209">
        <v>1</v>
      </c>
      <c r="I1297" s="210"/>
      <c r="J1297" s="211">
        <f t="shared" si="10"/>
        <v>0</v>
      </c>
      <c r="K1297" s="207" t="s">
        <v>21</v>
      </c>
      <c r="L1297" s="62"/>
      <c r="M1297" s="212" t="s">
        <v>21</v>
      </c>
      <c r="N1297" s="213" t="s">
        <v>42</v>
      </c>
      <c r="O1297" s="43"/>
      <c r="P1297" s="214">
        <f t="shared" si="11"/>
        <v>0</v>
      </c>
      <c r="Q1297" s="214">
        <v>0</v>
      </c>
      <c r="R1297" s="214">
        <f t="shared" si="12"/>
        <v>0</v>
      </c>
      <c r="S1297" s="214">
        <v>0</v>
      </c>
      <c r="T1297" s="215">
        <f t="shared" si="13"/>
        <v>0</v>
      </c>
      <c r="AR1297" s="25" t="s">
        <v>286</v>
      </c>
      <c r="AT1297" s="25" t="s">
        <v>170</v>
      </c>
      <c r="AU1297" s="25" t="s">
        <v>80</v>
      </c>
      <c r="AY1297" s="25" t="s">
        <v>168</v>
      </c>
      <c r="BE1297" s="216">
        <f t="shared" si="14"/>
        <v>0</v>
      </c>
      <c r="BF1297" s="216">
        <f t="shared" si="15"/>
        <v>0</v>
      </c>
      <c r="BG1297" s="216">
        <f t="shared" si="16"/>
        <v>0</v>
      </c>
      <c r="BH1297" s="216">
        <f t="shared" si="17"/>
        <v>0</v>
      </c>
      <c r="BI1297" s="216">
        <f t="shared" si="18"/>
        <v>0</v>
      </c>
      <c r="BJ1297" s="25" t="s">
        <v>78</v>
      </c>
      <c r="BK1297" s="216">
        <f t="shared" si="19"/>
        <v>0</v>
      </c>
      <c r="BL1297" s="25" t="s">
        <v>286</v>
      </c>
      <c r="BM1297" s="25" t="s">
        <v>1596</v>
      </c>
    </row>
    <row r="1298" spans="2:65" s="1" customFormat="1" ht="22.5" customHeight="1">
      <c r="B1298" s="42"/>
      <c r="C1298" s="205" t="s">
        <v>1597</v>
      </c>
      <c r="D1298" s="205" t="s">
        <v>170</v>
      </c>
      <c r="E1298" s="206" t="s">
        <v>1598</v>
      </c>
      <c r="F1298" s="207" t="s">
        <v>1599</v>
      </c>
      <c r="G1298" s="208" t="s">
        <v>272</v>
      </c>
      <c r="H1298" s="209">
        <v>1</v>
      </c>
      <c r="I1298" s="210"/>
      <c r="J1298" s="211">
        <f t="shared" si="10"/>
        <v>0</v>
      </c>
      <c r="K1298" s="207" t="s">
        <v>21</v>
      </c>
      <c r="L1298" s="62"/>
      <c r="M1298" s="212" t="s">
        <v>21</v>
      </c>
      <c r="N1298" s="213" t="s">
        <v>42</v>
      </c>
      <c r="O1298" s="43"/>
      <c r="P1298" s="214">
        <f t="shared" si="11"/>
        <v>0</v>
      </c>
      <c r="Q1298" s="214">
        <v>0</v>
      </c>
      <c r="R1298" s="214">
        <f t="shared" si="12"/>
        <v>0</v>
      </c>
      <c r="S1298" s="214">
        <v>0</v>
      </c>
      <c r="T1298" s="215">
        <f t="shared" si="13"/>
        <v>0</v>
      </c>
      <c r="AR1298" s="25" t="s">
        <v>286</v>
      </c>
      <c r="AT1298" s="25" t="s">
        <v>170</v>
      </c>
      <c r="AU1298" s="25" t="s">
        <v>80</v>
      </c>
      <c r="AY1298" s="25" t="s">
        <v>168</v>
      </c>
      <c r="BE1298" s="216">
        <f t="shared" si="14"/>
        <v>0</v>
      </c>
      <c r="BF1298" s="216">
        <f t="shared" si="15"/>
        <v>0</v>
      </c>
      <c r="BG1298" s="216">
        <f t="shared" si="16"/>
        <v>0</v>
      </c>
      <c r="BH1298" s="216">
        <f t="shared" si="17"/>
        <v>0</v>
      </c>
      <c r="BI1298" s="216">
        <f t="shared" si="18"/>
        <v>0</v>
      </c>
      <c r="BJ1298" s="25" t="s">
        <v>78</v>
      </c>
      <c r="BK1298" s="216">
        <f t="shared" si="19"/>
        <v>0</v>
      </c>
      <c r="BL1298" s="25" t="s">
        <v>286</v>
      </c>
      <c r="BM1298" s="25" t="s">
        <v>1600</v>
      </c>
    </row>
    <row r="1299" spans="2:65" s="1" customFormat="1" ht="22.5" customHeight="1">
      <c r="B1299" s="42"/>
      <c r="C1299" s="205" t="s">
        <v>1601</v>
      </c>
      <c r="D1299" s="205" t="s">
        <v>170</v>
      </c>
      <c r="E1299" s="206" t="s">
        <v>1602</v>
      </c>
      <c r="F1299" s="207" t="s">
        <v>1603</v>
      </c>
      <c r="G1299" s="208" t="s">
        <v>272</v>
      </c>
      <c r="H1299" s="209">
        <v>1</v>
      </c>
      <c r="I1299" s="210"/>
      <c r="J1299" s="211">
        <f t="shared" si="10"/>
        <v>0</v>
      </c>
      <c r="K1299" s="207" t="s">
        <v>21</v>
      </c>
      <c r="L1299" s="62"/>
      <c r="M1299" s="212" t="s">
        <v>21</v>
      </c>
      <c r="N1299" s="213" t="s">
        <v>42</v>
      </c>
      <c r="O1299" s="43"/>
      <c r="P1299" s="214">
        <f t="shared" si="11"/>
        <v>0</v>
      </c>
      <c r="Q1299" s="214">
        <v>0</v>
      </c>
      <c r="R1299" s="214">
        <f t="shared" si="12"/>
        <v>0</v>
      </c>
      <c r="S1299" s="214">
        <v>0</v>
      </c>
      <c r="T1299" s="215">
        <f t="shared" si="13"/>
        <v>0</v>
      </c>
      <c r="AR1299" s="25" t="s">
        <v>286</v>
      </c>
      <c r="AT1299" s="25" t="s">
        <v>170</v>
      </c>
      <c r="AU1299" s="25" t="s">
        <v>80</v>
      </c>
      <c r="AY1299" s="25" t="s">
        <v>168</v>
      </c>
      <c r="BE1299" s="216">
        <f t="shared" si="14"/>
        <v>0</v>
      </c>
      <c r="BF1299" s="216">
        <f t="shared" si="15"/>
        <v>0</v>
      </c>
      <c r="BG1299" s="216">
        <f t="shared" si="16"/>
        <v>0</v>
      </c>
      <c r="BH1299" s="216">
        <f t="shared" si="17"/>
        <v>0</v>
      </c>
      <c r="BI1299" s="216">
        <f t="shared" si="18"/>
        <v>0</v>
      </c>
      <c r="BJ1299" s="25" t="s">
        <v>78</v>
      </c>
      <c r="BK1299" s="216">
        <f t="shared" si="19"/>
        <v>0</v>
      </c>
      <c r="BL1299" s="25" t="s">
        <v>286</v>
      </c>
      <c r="BM1299" s="25" t="s">
        <v>1604</v>
      </c>
    </row>
    <row r="1300" spans="2:65" s="1" customFormat="1" ht="31.5" customHeight="1">
      <c r="B1300" s="42"/>
      <c r="C1300" s="205" t="s">
        <v>1605</v>
      </c>
      <c r="D1300" s="205" t="s">
        <v>170</v>
      </c>
      <c r="E1300" s="206" t="s">
        <v>1606</v>
      </c>
      <c r="F1300" s="207" t="s">
        <v>1607</v>
      </c>
      <c r="G1300" s="208" t="s">
        <v>272</v>
      </c>
      <c r="H1300" s="209">
        <v>288</v>
      </c>
      <c r="I1300" s="210"/>
      <c r="J1300" s="211">
        <f t="shared" si="10"/>
        <v>0</v>
      </c>
      <c r="K1300" s="207" t="s">
        <v>21</v>
      </c>
      <c r="L1300" s="62"/>
      <c r="M1300" s="212" t="s">
        <v>21</v>
      </c>
      <c r="N1300" s="213" t="s">
        <v>42</v>
      </c>
      <c r="O1300" s="43"/>
      <c r="P1300" s="214">
        <f t="shared" si="11"/>
        <v>0</v>
      </c>
      <c r="Q1300" s="214">
        <v>0</v>
      </c>
      <c r="R1300" s="214">
        <f t="shared" si="12"/>
        <v>0</v>
      </c>
      <c r="S1300" s="214">
        <v>0</v>
      </c>
      <c r="T1300" s="215">
        <f t="shared" si="13"/>
        <v>0</v>
      </c>
      <c r="AR1300" s="25" t="s">
        <v>286</v>
      </c>
      <c r="AT1300" s="25" t="s">
        <v>170</v>
      </c>
      <c r="AU1300" s="25" t="s">
        <v>80</v>
      </c>
      <c r="AY1300" s="25" t="s">
        <v>168</v>
      </c>
      <c r="BE1300" s="216">
        <f t="shared" si="14"/>
        <v>0</v>
      </c>
      <c r="BF1300" s="216">
        <f t="shared" si="15"/>
        <v>0</v>
      </c>
      <c r="BG1300" s="216">
        <f t="shared" si="16"/>
        <v>0</v>
      </c>
      <c r="BH1300" s="216">
        <f t="shared" si="17"/>
        <v>0</v>
      </c>
      <c r="BI1300" s="216">
        <f t="shared" si="18"/>
        <v>0</v>
      </c>
      <c r="BJ1300" s="25" t="s">
        <v>78</v>
      </c>
      <c r="BK1300" s="216">
        <f t="shared" si="19"/>
        <v>0</v>
      </c>
      <c r="BL1300" s="25" t="s">
        <v>286</v>
      </c>
      <c r="BM1300" s="25" t="s">
        <v>1608</v>
      </c>
    </row>
    <row r="1301" spans="2:65" s="1" customFormat="1" ht="31.5" customHeight="1">
      <c r="B1301" s="42"/>
      <c r="C1301" s="205" t="s">
        <v>1609</v>
      </c>
      <c r="D1301" s="205" t="s">
        <v>170</v>
      </c>
      <c r="E1301" s="206" t="s">
        <v>1610</v>
      </c>
      <c r="F1301" s="207" t="s">
        <v>1611</v>
      </c>
      <c r="G1301" s="208" t="s">
        <v>202</v>
      </c>
      <c r="H1301" s="209">
        <v>466.75</v>
      </c>
      <c r="I1301" s="210"/>
      <c r="J1301" s="211">
        <f t="shared" si="10"/>
        <v>0</v>
      </c>
      <c r="K1301" s="207" t="s">
        <v>21</v>
      </c>
      <c r="L1301" s="62"/>
      <c r="M1301" s="212" t="s">
        <v>21</v>
      </c>
      <c r="N1301" s="213" t="s">
        <v>42</v>
      </c>
      <c r="O1301" s="43"/>
      <c r="P1301" s="214">
        <f t="shared" si="11"/>
        <v>0</v>
      </c>
      <c r="Q1301" s="214">
        <v>0</v>
      </c>
      <c r="R1301" s="214">
        <f t="shared" si="12"/>
        <v>0</v>
      </c>
      <c r="S1301" s="214">
        <v>0</v>
      </c>
      <c r="T1301" s="215">
        <f t="shared" si="13"/>
        <v>0</v>
      </c>
      <c r="AR1301" s="25" t="s">
        <v>286</v>
      </c>
      <c r="AT1301" s="25" t="s">
        <v>170</v>
      </c>
      <c r="AU1301" s="25" t="s">
        <v>80</v>
      </c>
      <c r="AY1301" s="25" t="s">
        <v>168</v>
      </c>
      <c r="BE1301" s="216">
        <f t="shared" si="14"/>
        <v>0</v>
      </c>
      <c r="BF1301" s="216">
        <f t="shared" si="15"/>
        <v>0</v>
      </c>
      <c r="BG1301" s="216">
        <f t="shared" si="16"/>
        <v>0</v>
      </c>
      <c r="BH1301" s="216">
        <f t="shared" si="17"/>
        <v>0</v>
      </c>
      <c r="BI1301" s="216">
        <f t="shared" si="18"/>
        <v>0</v>
      </c>
      <c r="BJ1301" s="25" t="s">
        <v>78</v>
      </c>
      <c r="BK1301" s="216">
        <f t="shared" si="19"/>
        <v>0</v>
      </c>
      <c r="BL1301" s="25" t="s">
        <v>286</v>
      </c>
      <c r="BM1301" s="25" t="s">
        <v>1612</v>
      </c>
    </row>
    <row r="1302" spans="2:65" s="13" customFormat="1" ht="13.5">
      <c r="B1302" s="229"/>
      <c r="C1302" s="230"/>
      <c r="D1302" s="219" t="s">
        <v>177</v>
      </c>
      <c r="E1302" s="231" t="s">
        <v>21</v>
      </c>
      <c r="F1302" s="232" t="s">
        <v>1613</v>
      </c>
      <c r="G1302" s="230"/>
      <c r="H1302" s="233">
        <v>219.75</v>
      </c>
      <c r="I1302" s="234"/>
      <c r="J1302" s="230"/>
      <c r="K1302" s="230"/>
      <c r="L1302" s="235"/>
      <c r="M1302" s="236"/>
      <c r="N1302" s="237"/>
      <c r="O1302" s="237"/>
      <c r="P1302" s="237"/>
      <c r="Q1302" s="237"/>
      <c r="R1302" s="237"/>
      <c r="S1302" s="237"/>
      <c r="T1302" s="238"/>
      <c r="AT1302" s="239" t="s">
        <v>177</v>
      </c>
      <c r="AU1302" s="239" t="s">
        <v>80</v>
      </c>
      <c r="AV1302" s="13" t="s">
        <v>80</v>
      </c>
      <c r="AW1302" s="13" t="s">
        <v>35</v>
      </c>
      <c r="AX1302" s="13" t="s">
        <v>71</v>
      </c>
      <c r="AY1302" s="239" t="s">
        <v>168</v>
      </c>
    </row>
    <row r="1303" spans="2:65" s="13" customFormat="1" ht="13.5">
      <c r="B1303" s="229"/>
      <c r="C1303" s="230"/>
      <c r="D1303" s="219" t="s">
        <v>177</v>
      </c>
      <c r="E1303" s="231" t="s">
        <v>21</v>
      </c>
      <c r="F1303" s="232" t="s">
        <v>1614</v>
      </c>
      <c r="G1303" s="230"/>
      <c r="H1303" s="233">
        <v>247</v>
      </c>
      <c r="I1303" s="234"/>
      <c r="J1303" s="230"/>
      <c r="K1303" s="230"/>
      <c r="L1303" s="235"/>
      <c r="M1303" s="236"/>
      <c r="N1303" s="237"/>
      <c r="O1303" s="237"/>
      <c r="P1303" s="237"/>
      <c r="Q1303" s="237"/>
      <c r="R1303" s="237"/>
      <c r="S1303" s="237"/>
      <c r="T1303" s="238"/>
      <c r="AT1303" s="239" t="s">
        <v>177</v>
      </c>
      <c r="AU1303" s="239" t="s">
        <v>80</v>
      </c>
      <c r="AV1303" s="13" t="s">
        <v>80</v>
      </c>
      <c r="AW1303" s="13" t="s">
        <v>35</v>
      </c>
      <c r="AX1303" s="13" t="s">
        <v>71</v>
      </c>
      <c r="AY1303" s="239" t="s">
        <v>168</v>
      </c>
    </row>
    <row r="1304" spans="2:65" s="14" customFormat="1" ht="13.5">
      <c r="B1304" s="240"/>
      <c r="C1304" s="241"/>
      <c r="D1304" s="242" t="s">
        <v>177</v>
      </c>
      <c r="E1304" s="243" t="s">
        <v>21</v>
      </c>
      <c r="F1304" s="244" t="s">
        <v>184</v>
      </c>
      <c r="G1304" s="241"/>
      <c r="H1304" s="245">
        <v>466.75</v>
      </c>
      <c r="I1304" s="246"/>
      <c r="J1304" s="241"/>
      <c r="K1304" s="241"/>
      <c r="L1304" s="247"/>
      <c r="M1304" s="248"/>
      <c r="N1304" s="249"/>
      <c r="O1304" s="249"/>
      <c r="P1304" s="249"/>
      <c r="Q1304" s="249"/>
      <c r="R1304" s="249"/>
      <c r="S1304" s="249"/>
      <c r="T1304" s="250"/>
      <c r="AT1304" s="251" t="s">
        <v>177</v>
      </c>
      <c r="AU1304" s="251" t="s">
        <v>80</v>
      </c>
      <c r="AV1304" s="14" t="s">
        <v>175</v>
      </c>
      <c r="AW1304" s="14" t="s">
        <v>35</v>
      </c>
      <c r="AX1304" s="14" t="s">
        <v>78</v>
      </c>
      <c r="AY1304" s="251" t="s">
        <v>168</v>
      </c>
    </row>
    <row r="1305" spans="2:65" s="1" customFormat="1" ht="22.5" customHeight="1">
      <c r="B1305" s="42"/>
      <c r="C1305" s="205" t="s">
        <v>1615</v>
      </c>
      <c r="D1305" s="205" t="s">
        <v>170</v>
      </c>
      <c r="E1305" s="206" t="s">
        <v>1616</v>
      </c>
      <c r="F1305" s="207" t="s">
        <v>1617</v>
      </c>
      <c r="G1305" s="208" t="s">
        <v>202</v>
      </c>
      <c r="H1305" s="209">
        <v>16.2</v>
      </c>
      <c r="I1305" s="210"/>
      <c r="J1305" s="211">
        <f>ROUND(I1305*H1305,2)</f>
        <v>0</v>
      </c>
      <c r="K1305" s="207" t="s">
        <v>21</v>
      </c>
      <c r="L1305" s="62"/>
      <c r="M1305" s="212" t="s">
        <v>21</v>
      </c>
      <c r="N1305" s="213" t="s">
        <v>42</v>
      </c>
      <c r="O1305" s="43"/>
      <c r="P1305" s="214">
        <f>O1305*H1305</f>
        <v>0</v>
      </c>
      <c r="Q1305" s="214">
        <v>0</v>
      </c>
      <c r="R1305" s="214">
        <f>Q1305*H1305</f>
        <v>0</v>
      </c>
      <c r="S1305" s="214">
        <v>0</v>
      </c>
      <c r="T1305" s="215">
        <f>S1305*H1305</f>
        <v>0</v>
      </c>
      <c r="AR1305" s="25" t="s">
        <v>286</v>
      </c>
      <c r="AT1305" s="25" t="s">
        <v>170</v>
      </c>
      <c r="AU1305" s="25" t="s">
        <v>80</v>
      </c>
      <c r="AY1305" s="25" t="s">
        <v>168</v>
      </c>
      <c r="BE1305" s="216">
        <f>IF(N1305="základní",J1305,0)</f>
        <v>0</v>
      </c>
      <c r="BF1305" s="216">
        <f>IF(N1305="snížená",J1305,0)</f>
        <v>0</v>
      </c>
      <c r="BG1305" s="216">
        <f>IF(N1305="zákl. přenesená",J1305,0)</f>
        <v>0</v>
      </c>
      <c r="BH1305" s="216">
        <f>IF(N1305="sníž. přenesená",J1305,0)</f>
        <v>0</v>
      </c>
      <c r="BI1305" s="216">
        <f>IF(N1305="nulová",J1305,0)</f>
        <v>0</v>
      </c>
      <c r="BJ1305" s="25" t="s">
        <v>78</v>
      </c>
      <c r="BK1305" s="216">
        <f>ROUND(I1305*H1305,2)</f>
        <v>0</v>
      </c>
      <c r="BL1305" s="25" t="s">
        <v>286</v>
      </c>
      <c r="BM1305" s="25" t="s">
        <v>1618</v>
      </c>
    </row>
    <row r="1306" spans="2:65" s="13" customFormat="1" ht="13.5">
      <c r="B1306" s="229"/>
      <c r="C1306" s="230"/>
      <c r="D1306" s="242" t="s">
        <v>177</v>
      </c>
      <c r="E1306" s="252" t="s">
        <v>21</v>
      </c>
      <c r="F1306" s="253" t="s">
        <v>1619</v>
      </c>
      <c r="G1306" s="230"/>
      <c r="H1306" s="254">
        <v>16.2</v>
      </c>
      <c r="I1306" s="234"/>
      <c r="J1306" s="230"/>
      <c r="K1306" s="230"/>
      <c r="L1306" s="235"/>
      <c r="M1306" s="236"/>
      <c r="N1306" s="237"/>
      <c r="O1306" s="237"/>
      <c r="P1306" s="237"/>
      <c r="Q1306" s="237"/>
      <c r="R1306" s="237"/>
      <c r="S1306" s="237"/>
      <c r="T1306" s="238"/>
      <c r="AT1306" s="239" t="s">
        <v>177</v>
      </c>
      <c r="AU1306" s="239" t="s">
        <v>80</v>
      </c>
      <c r="AV1306" s="13" t="s">
        <v>80</v>
      </c>
      <c r="AW1306" s="13" t="s">
        <v>35</v>
      </c>
      <c r="AX1306" s="13" t="s">
        <v>78</v>
      </c>
      <c r="AY1306" s="239" t="s">
        <v>168</v>
      </c>
    </row>
    <row r="1307" spans="2:65" s="1" customFormat="1" ht="31.5" customHeight="1">
      <c r="B1307" s="42"/>
      <c r="C1307" s="205" t="s">
        <v>1620</v>
      </c>
      <c r="D1307" s="205" t="s">
        <v>170</v>
      </c>
      <c r="E1307" s="206" t="s">
        <v>1621</v>
      </c>
      <c r="F1307" s="207" t="s">
        <v>1622</v>
      </c>
      <c r="G1307" s="208" t="s">
        <v>202</v>
      </c>
      <c r="H1307" s="209">
        <v>351</v>
      </c>
      <c r="I1307" s="210"/>
      <c r="J1307" s="211">
        <f>ROUND(I1307*H1307,2)</f>
        <v>0</v>
      </c>
      <c r="K1307" s="207" t="s">
        <v>21</v>
      </c>
      <c r="L1307" s="62"/>
      <c r="M1307" s="212" t="s">
        <v>21</v>
      </c>
      <c r="N1307" s="213" t="s">
        <v>42</v>
      </c>
      <c r="O1307" s="43"/>
      <c r="P1307" s="214">
        <f>O1307*H1307</f>
        <v>0</v>
      </c>
      <c r="Q1307" s="214">
        <v>0</v>
      </c>
      <c r="R1307" s="214">
        <f>Q1307*H1307</f>
        <v>0</v>
      </c>
      <c r="S1307" s="214">
        <v>0</v>
      </c>
      <c r="T1307" s="215">
        <f>S1307*H1307</f>
        <v>0</v>
      </c>
      <c r="AR1307" s="25" t="s">
        <v>286</v>
      </c>
      <c r="AT1307" s="25" t="s">
        <v>170</v>
      </c>
      <c r="AU1307" s="25" t="s">
        <v>80</v>
      </c>
      <c r="AY1307" s="25" t="s">
        <v>168</v>
      </c>
      <c r="BE1307" s="216">
        <f>IF(N1307="základní",J1307,0)</f>
        <v>0</v>
      </c>
      <c r="BF1307" s="216">
        <f>IF(N1307="snížená",J1307,0)</f>
        <v>0</v>
      </c>
      <c r="BG1307" s="216">
        <f>IF(N1307="zákl. přenesená",J1307,0)</f>
        <v>0</v>
      </c>
      <c r="BH1307" s="216">
        <f>IF(N1307="sníž. přenesená",J1307,0)</f>
        <v>0</v>
      </c>
      <c r="BI1307" s="216">
        <f>IF(N1307="nulová",J1307,0)</f>
        <v>0</v>
      </c>
      <c r="BJ1307" s="25" t="s">
        <v>78</v>
      </c>
      <c r="BK1307" s="216">
        <f>ROUND(I1307*H1307,2)</f>
        <v>0</v>
      </c>
      <c r="BL1307" s="25" t="s">
        <v>286</v>
      </c>
      <c r="BM1307" s="25" t="s">
        <v>1623</v>
      </c>
    </row>
    <row r="1308" spans="2:65" s="1" customFormat="1" ht="31.5" customHeight="1">
      <c r="B1308" s="42"/>
      <c r="C1308" s="205" t="s">
        <v>1624</v>
      </c>
      <c r="D1308" s="205" t="s">
        <v>170</v>
      </c>
      <c r="E1308" s="206" t="s">
        <v>1625</v>
      </c>
      <c r="F1308" s="207" t="s">
        <v>1626</v>
      </c>
      <c r="G1308" s="208" t="s">
        <v>202</v>
      </c>
      <c r="H1308" s="209">
        <v>26</v>
      </c>
      <c r="I1308" s="210"/>
      <c r="J1308" s="211">
        <f>ROUND(I1308*H1308,2)</f>
        <v>0</v>
      </c>
      <c r="K1308" s="207" t="s">
        <v>21</v>
      </c>
      <c r="L1308" s="62"/>
      <c r="M1308" s="212" t="s">
        <v>21</v>
      </c>
      <c r="N1308" s="213" t="s">
        <v>42</v>
      </c>
      <c r="O1308" s="43"/>
      <c r="P1308" s="214">
        <f>O1308*H1308</f>
        <v>0</v>
      </c>
      <c r="Q1308" s="214">
        <v>0</v>
      </c>
      <c r="R1308" s="214">
        <f>Q1308*H1308</f>
        <v>0</v>
      </c>
      <c r="S1308" s="214">
        <v>0</v>
      </c>
      <c r="T1308" s="215">
        <f>S1308*H1308</f>
        <v>0</v>
      </c>
      <c r="AR1308" s="25" t="s">
        <v>286</v>
      </c>
      <c r="AT1308" s="25" t="s">
        <v>170</v>
      </c>
      <c r="AU1308" s="25" t="s">
        <v>80</v>
      </c>
      <c r="AY1308" s="25" t="s">
        <v>168</v>
      </c>
      <c r="BE1308" s="216">
        <f>IF(N1308="základní",J1308,0)</f>
        <v>0</v>
      </c>
      <c r="BF1308" s="216">
        <f>IF(N1308="snížená",J1308,0)</f>
        <v>0</v>
      </c>
      <c r="BG1308" s="216">
        <f>IF(N1308="zákl. přenesená",J1308,0)</f>
        <v>0</v>
      </c>
      <c r="BH1308" s="216">
        <f>IF(N1308="sníž. přenesená",J1308,0)</f>
        <v>0</v>
      </c>
      <c r="BI1308" s="216">
        <f>IF(N1308="nulová",J1308,0)</f>
        <v>0</v>
      </c>
      <c r="BJ1308" s="25" t="s">
        <v>78</v>
      </c>
      <c r="BK1308" s="216">
        <f>ROUND(I1308*H1308,2)</f>
        <v>0</v>
      </c>
      <c r="BL1308" s="25" t="s">
        <v>286</v>
      </c>
      <c r="BM1308" s="25" t="s">
        <v>1627</v>
      </c>
    </row>
    <row r="1309" spans="2:65" s="11" customFormat="1" ht="29.85" customHeight="1">
      <c r="B1309" s="188"/>
      <c r="C1309" s="189"/>
      <c r="D1309" s="202" t="s">
        <v>70</v>
      </c>
      <c r="E1309" s="203" t="s">
        <v>1628</v>
      </c>
      <c r="F1309" s="203" t="s">
        <v>1629</v>
      </c>
      <c r="G1309" s="189"/>
      <c r="H1309" s="189"/>
      <c r="I1309" s="192"/>
      <c r="J1309" s="204">
        <f>BK1309</f>
        <v>0</v>
      </c>
      <c r="K1309" s="189"/>
      <c r="L1309" s="194"/>
      <c r="M1309" s="195"/>
      <c r="N1309" s="196"/>
      <c r="O1309" s="196"/>
      <c r="P1309" s="197">
        <f>SUM(P1310:P1378)</f>
        <v>0</v>
      </c>
      <c r="Q1309" s="196"/>
      <c r="R1309" s="197">
        <f>SUM(R1310:R1378)</f>
        <v>3.98E-3</v>
      </c>
      <c r="S1309" s="196"/>
      <c r="T1309" s="198">
        <f>SUM(T1310:T1378)</f>
        <v>0.56859999999999999</v>
      </c>
      <c r="AR1309" s="199" t="s">
        <v>80</v>
      </c>
      <c r="AT1309" s="200" t="s">
        <v>70</v>
      </c>
      <c r="AU1309" s="200" t="s">
        <v>78</v>
      </c>
      <c r="AY1309" s="199" t="s">
        <v>168</v>
      </c>
      <c r="BK1309" s="201">
        <f>SUM(BK1310:BK1378)</f>
        <v>0</v>
      </c>
    </row>
    <row r="1310" spans="2:65" s="1" customFormat="1" ht="31.5" customHeight="1">
      <c r="B1310" s="42"/>
      <c r="C1310" s="205" t="s">
        <v>1630</v>
      </c>
      <c r="D1310" s="205" t="s">
        <v>170</v>
      </c>
      <c r="E1310" s="206" t="s">
        <v>1631</v>
      </c>
      <c r="F1310" s="207" t="s">
        <v>1632</v>
      </c>
      <c r="G1310" s="208" t="s">
        <v>272</v>
      </c>
      <c r="H1310" s="209">
        <v>10</v>
      </c>
      <c r="I1310" s="210"/>
      <c r="J1310" s="211">
        <f t="shared" ref="J1310:J1341" si="20">ROUND(I1310*H1310,2)</f>
        <v>0</v>
      </c>
      <c r="K1310" s="207" t="s">
        <v>21</v>
      </c>
      <c r="L1310" s="62"/>
      <c r="M1310" s="212" t="s">
        <v>21</v>
      </c>
      <c r="N1310" s="213" t="s">
        <v>42</v>
      </c>
      <c r="O1310" s="43"/>
      <c r="P1310" s="214">
        <f t="shared" ref="P1310:P1341" si="21">O1310*H1310</f>
        <v>0</v>
      </c>
      <c r="Q1310" s="214">
        <v>1.0000000000000001E-5</v>
      </c>
      <c r="R1310" s="214">
        <f t="shared" ref="R1310:R1341" si="22">Q1310*H1310</f>
        <v>1E-4</v>
      </c>
      <c r="S1310" s="214">
        <v>0</v>
      </c>
      <c r="T1310" s="215">
        <f t="shared" ref="T1310:T1341" si="23">S1310*H1310</f>
        <v>0</v>
      </c>
      <c r="AR1310" s="25" t="s">
        <v>286</v>
      </c>
      <c r="AT1310" s="25" t="s">
        <v>170</v>
      </c>
      <c r="AU1310" s="25" t="s">
        <v>80</v>
      </c>
      <c r="AY1310" s="25" t="s">
        <v>168</v>
      </c>
      <c r="BE1310" s="216">
        <f t="shared" ref="BE1310:BE1341" si="24">IF(N1310="základní",J1310,0)</f>
        <v>0</v>
      </c>
      <c r="BF1310" s="216">
        <f t="shared" ref="BF1310:BF1341" si="25">IF(N1310="snížená",J1310,0)</f>
        <v>0</v>
      </c>
      <c r="BG1310" s="216">
        <f t="shared" ref="BG1310:BG1341" si="26">IF(N1310="zákl. přenesená",J1310,0)</f>
        <v>0</v>
      </c>
      <c r="BH1310" s="216">
        <f t="shared" ref="BH1310:BH1341" si="27">IF(N1310="sníž. přenesená",J1310,0)</f>
        <v>0</v>
      </c>
      <c r="BI1310" s="216">
        <f t="shared" ref="BI1310:BI1341" si="28">IF(N1310="nulová",J1310,0)</f>
        <v>0</v>
      </c>
      <c r="BJ1310" s="25" t="s">
        <v>78</v>
      </c>
      <c r="BK1310" s="216">
        <f t="shared" ref="BK1310:BK1341" si="29">ROUND(I1310*H1310,2)</f>
        <v>0</v>
      </c>
      <c r="BL1310" s="25" t="s">
        <v>286</v>
      </c>
      <c r="BM1310" s="25" t="s">
        <v>1633</v>
      </c>
    </row>
    <row r="1311" spans="2:65" s="1" customFormat="1" ht="31.5" customHeight="1">
      <c r="B1311" s="42"/>
      <c r="C1311" s="205" t="s">
        <v>1634</v>
      </c>
      <c r="D1311" s="205" t="s">
        <v>170</v>
      </c>
      <c r="E1311" s="206" t="s">
        <v>1635</v>
      </c>
      <c r="F1311" s="207" t="s">
        <v>1636</v>
      </c>
      <c r="G1311" s="208" t="s">
        <v>272</v>
      </c>
      <c r="H1311" s="209">
        <v>8</v>
      </c>
      <c r="I1311" s="210"/>
      <c r="J1311" s="211">
        <f t="shared" si="20"/>
        <v>0</v>
      </c>
      <c r="K1311" s="207" t="s">
        <v>21</v>
      </c>
      <c r="L1311" s="62"/>
      <c r="M1311" s="212" t="s">
        <v>21</v>
      </c>
      <c r="N1311" s="213" t="s">
        <v>42</v>
      </c>
      <c r="O1311" s="43"/>
      <c r="P1311" s="214">
        <f t="shared" si="21"/>
        <v>0</v>
      </c>
      <c r="Q1311" s="214">
        <v>1.0000000000000001E-5</v>
      </c>
      <c r="R1311" s="214">
        <f t="shared" si="22"/>
        <v>8.0000000000000007E-5</v>
      </c>
      <c r="S1311" s="214">
        <v>0</v>
      </c>
      <c r="T1311" s="215">
        <f t="shared" si="23"/>
        <v>0</v>
      </c>
      <c r="AR1311" s="25" t="s">
        <v>286</v>
      </c>
      <c r="AT1311" s="25" t="s">
        <v>170</v>
      </c>
      <c r="AU1311" s="25" t="s">
        <v>80</v>
      </c>
      <c r="AY1311" s="25" t="s">
        <v>168</v>
      </c>
      <c r="BE1311" s="216">
        <f t="shared" si="24"/>
        <v>0</v>
      </c>
      <c r="BF1311" s="216">
        <f t="shared" si="25"/>
        <v>0</v>
      </c>
      <c r="BG1311" s="216">
        <f t="shared" si="26"/>
        <v>0</v>
      </c>
      <c r="BH1311" s="216">
        <f t="shared" si="27"/>
        <v>0</v>
      </c>
      <c r="BI1311" s="216">
        <f t="shared" si="28"/>
        <v>0</v>
      </c>
      <c r="BJ1311" s="25" t="s">
        <v>78</v>
      </c>
      <c r="BK1311" s="216">
        <f t="shared" si="29"/>
        <v>0</v>
      </c>
      <c r="BL1311" s="25" t="s">
        <v>286</v>
      </c>
      <c r="BM1311" s="25" t="s">
        <v>1637</v>
      </c>
    </row>
    <row r="1312" spans="2:65" s="1" customFormat="1" ht="31.5" customHeight="1">
      <c r="B1312" s="42"/>
      <c r="C1312" s="205" t="s">
        <v>1638</v>
      </c>
      <c r="D1312" s="205" t="s">
        <v>170</v>
      </c>
      <c r="E1312" s="206" t="s">
        <v>1639</v>
      </c>
      <c r="F1312" s="207" t="s">
        <v>1640</v>
      </c>
      <c r="G1312" s="208" t="s">
        <v>272</v>
      </c>
      <c r="H1312" s="209">
        <v>2</v>
      </c>
      <c r="I1312" s="210"/>
      <c r="J1312" s="211">
        <f t="shared" si="20"/>
        <v>0</v>
      </c>
      <c r="K1312" s="207" t="s">
        <v>21</v>
      </c>
      <c r="L1312" s="62"/>
      <c r="M1312" s="212" t="s">
        <v>21</v>
      </c>
      <c r="N1312" s="213" t="s">
        <v>42</v>
      </c>
      <c r="O1312" s="43"/>
      <c r="P1312" s="214">
        <f t="shared" si="21"/>
        <v>0</v>
      </c>
      <c r="Q1312" s="214">
        <v>1.0000000000000001E-5</v>
      </c>
      <c r="R1312" s="214">
        <f t="shared" si="22"/>
        <v>2.0000000000000002E-5</v>
      </c>
      <c r="S1312" s="214">
        <v>0</v>
      </c>
      <c r="T1312" s="215">
        <f t="shared" si="23"/>
        <v>0</v>
      </c>
      <c r="AR1312" s="25" t="s">
        <v>286</v>
      </c>
      <c r="AT1312" s="25" t="s">
        <v>170</v>
      </c>
      <c r="AU1312" s="25" t="s">
        <v>80</v>
      </c>
      <c r="AY1312" s="25" t="s">
        <v>168</v>
      </c>
      <c r="BE1312" s="216">
        <f t="shared" si="24"/>
        <v>0</v>
      </c>
      <c r="BF1312" s="216">
        <f t="shared" si="25"/>
        <v>0</v>
      </c>
      <c r="BG1312" s="216">
        <f t="shared" si="26"/>
        <v>0</v>
      </c>
      <c r="BH1312" s="216">
        <f t="shared" si="27"/>
        <v>0</v>
      </c>
      <c r="BI1312" s="216">
        <f t="shared" si="28"/>
        <v>0</v>
      </c>
      <c r="BJ1312" s="25" t="s">
        <v>78</v>
      </c>
      <c r="BK1312" s="216">
        <f t="shared" si="29"/>
        <v>0</v>
      </c>
      <c r="BL1312" s="25" t="s">
        <v>286</v>
      </c>
      <c r="BM1312" s="25" t="s">
        <v>1641</v>
      </c>
    </row>
    <row r="1313" spans="2:65" s="1" customFormat="1" ht="31.5" customHeight="1">
      <c r="B1313" s="42"/>
      <c r="C1313" s="205" t="s">
        <v>1642</v>
      </c>
      <c r="D1313" s="205" t="s">
        <v>170</v>
      </c>
      <c r="E1313" s="206" t="s">
        <v>1643</v>
      </c>
      <c r="F1313" s="207" t="s">
        <v>1644</v>
      </c>
      <c r="G1313" s="208" t="s">
        <v>272</v>
      </c>
      <c r="H1313" s="209">
        <v>2</v>
      </c>
      <c r="I1313" s="210"/>
      <c r="J1313" s="211">
        <f t="shared" si="20"/>
        <v>0</v>
      </c>
      <c r="K1313" s="207" t="s">
        <v>21</v>
      </c>
      <c r="L1313" s="62"/>
      <c r="M1313" s="212" t="s">
        <v>21</v>
      </c>
      <c r="N1313" s="213" t="s">
        <v>42</v>
      </c>
      <c r="O1313" s="43"/>
      <c r="P1313" s="214">
        <f t="shared" si="21"/>
        <v>0</v>
      </c>
      <c r="Q1313" s="214">
        <v>1.0000000000000001E-5</v>
      </c>
      <c r="R1313" s="214">
        <f t="shared" si="22"/>
        <v>2.0000000000000002E-5</v>
      </c>
      <c r="S1313" s="214">
        <v>0</v>
      </c>
      <c r="T1313" s="215">
        <f t="shared" si="23"/>
        <v>0</v>
      </c>
      <c r="AR1313" s="25" t="s">
        <v>286</v>
      </c>
      <c r="AT1313" s="25" t="s">
        <v>170</v>
      </c>
      <c r="AU1313" s="25" t="s">
        <v>80</v>
      </c>
      <c r="AY1313" s="25" t="s">
        <v>168</v>
      </c>
      <c r="BE1313" s="216">
        <f t="shared" si="24"/>
        <v>0</v>
      </c>
      <c r="BF1313" s="216">
        <f t="shared" si="25"/>
        <v>0</v>
      </c>
      <c r="BG1313" s="216">
        <f t="shared" si="26"/>
        <v>0</v>
      </c>
      <c r="BH1313" s="216">
        <f t="shared" si="27"/>
        <v>0</v>
      </c>
      <c r="BI1313" s="216">
        <f t="shared" si="28"/>
        <v>0</v>
      </c>
      <c r="BJ1313" s="25" t="s">
        <v>78</v>
      </c>
      <c r="BK1313" s="216">
        <f t="shared" si="29"/>
        <v>0</v>
      </c>
      <c r="BL1313" s="25" t="s">
        <v>286</v>
      </c>
      <c r="BM1313" s="25" t="s">
        <v>1645</v>
      </c>
    </row>
    <row r="1314" spans="2:65" s="1" customFormat="1" ht="31.5" customHeight="1">
      <c r="B1314" s="42"/>
      <c r="C1314" s="205" t="s">
        <v>1646</v>
      </c>
      <c r="D1314" s="205" t="s">
        <v>170</v>
      </c>
      <c r="E1314" s="206" t="s">
        <v>1647</v>
      </c>
      <c r="F1314" s="207" t="s">
        <v>1648</v>
      </c>
      <c r="G1314" s="208" t="s">
        <v>272</v>
      </c>
      <c r="H1314" s="209">
        <v>8</v>
      </c>
      <c r="I1314" s="210"/>
      <c r="J1314" s="211">
        <f t="shared" si="20"/>
        <v>0</v>
      </c>
      <c r="K1314" s="207" t="s">
        <v>21</v>
      </c>
      <c r="L1314" s="62"/>
      <c r="M1314" s="212" t="s">
        <v>21</v>
      </c>
      <c r="N1314" s="213" t="s">
        <v>42</v>
      </c>
      <c r="O1314" s="43"/>
      <c r="P1314" s="214">
        <f t="shared" si="21"/>
        <v>0</v>
      </c>
      <c r="Q1314" s="214">
        <v>1.0000000000000001E-5</v>
      </c>
      <c r="R1314" s="214">
        <f t="shared" si="22"/>
        <v>8.0000000000000007E-5</v>
      </c>
      <c r="S1314" s="214">
        <v>0</v>
      </c>
      <c r="T1314" s="215">
        <f t="shared" si="23"/>
        <v>0</v>
      </c>
      <c r="AR1314" s="25" t="s">
        <v>286</v>
      </c>
      <c r="AT1314" s="25" t="s">
        <v>170</v>
      </c>
      <c r="AU1314" s="25" t="s">
        <v>80</v>
      </c>
      <c r="AY1314" s="25" t="s">
        <v>168</v>
      </c>
      <c r="BE1314" s="216">
        <f t="shared" si="24"/>
        <v>0</v>
      </c>
      <c r="BF1314" s="216">
        <f t="shared" si="25"/>
        <v>0</v>
      </c>
      <c r="BG1314" s="216">
        <f t="shared" si="26"/>
        <v>0</v>
      </c>
      <c r="BH1314" s="216">
        <f t="shared" si="27"/>
        <v>0</v>
      </c>
      <c r="BI1314" s="216">
        <f t="shared" si="28"/>
        <v>0</v>
      </c>
      <c r="BJ1314" s="25" t="s">
        <v>78</v>
      </c>
      <c r="BK1314" s="216">
        <f t="shared" si="29"/>
        <v>0</v>
      </c>
      <c r="BL1314" s="25" t="s">
        <v>286</v>
      </c>
      <c r="BM1314" s="25" t="s">
        <v>1649</v>
      </c>
    </row>
    <row r="1315" spans="2:65" s="1" customFormat="1" ht="31.5" customHeight="1">
      <c r="B1315" s="42"/>
      <c r="C1315" s="205" t="s">
        <v>1650</v>
      </c>
      <c r="D1315" s="205" t="s">
        <v>170</v>
      </c>
      <c r="E1315" s="206" t="s">
        <v>1651</v>
      </c>
      <c r="F1315" s="207" t="s">
        <v>1652</v>
      </c>
      <c r="G1315" s="208" t="s">
        <v>272</v>
      </c>
      <c r="H1315" s="209">
        <v>2</v>
      </c>
      <c r="I1315" s="210"/>
      <c r="J1315" s="211">
        <f t="shared" si="20"/>
        <v>0</v>
      </c>
      <c r="K1315" s="207" t="s">
        <v>21</v>
      </c>
      <c r="L1315" s="62"/>
      <c r="M1315" s="212" t="s">
        <v>21</v>
      </c>
      <c r="N1315" s="213" t="s">
        <v>42</v>
      </c>
      <c r="O1315" s="43"/>
      <c r="P1315" s="214">
        <f t="shared" si="21"/>
        <v>0</v>
      </c>
      <c r="Q1315" s="214">
        <v>1.0000000000000001E-5</v>
      </c>
      <c r="R1315" s="214">
        <f t="shared" si="22"/>
        <v>2.0000000000000002E-5</v>
      </c>
      <c r="S1315" s="214">
        <v>0</v>
      </c>
      <c r="T1315" s="215">
        <f t="shared" si="23"/>
        <v>0</v>
      </c>
      <c r="AR1315" s="25" t="s">
        <v>286</v>
      </c>
      <c r="AT1315" s="25" t="s">
        <v>170</v>
      </c>
      <c r="AU1315" s="25" t="s">
        <v>80</v>
      </c>
      <c r="AY1315" s="25" t="s">
        <v>168</v>
      </c>
      <c r="BE1315" s="216">
        <f t="shared" si="24"/>
        <v>0</v>
      </c>
      <c r="BF1315" s="216">
        <f t="shared" si="25"/>
        <v>0</v>
      </c>
      <c r="BG1315" s="216">
        <f t="shared" si="26"/>
        <v>0</v>
      </c>
      <c r="BH1315" s="216">
        <f t="shared" si="27"/>
        <v>0</v>
      </c>
      <c r="BI1315" s="216">
        <f t="shared" si="28"/>
        <v>0</v>
      </c>
      <c r="BJ1315" s="25" t="s">
        <v>78</v>
      </c>
      <c r="BK1315" s="216">
        <f t="shared" si="29"/>
        <v>0</v>
      </c>
      <c r="BL1315" s="25" t="s">
        <v>286</v>
      </c>
      <c r="BM1315" s="25" t="s">
        <v>1653</v>
      </c>
    </row>
    <row r="1316" spans="2:65" s="1" customFormat="1" ht="22.5" customHeight="1">
      <c r="B1316" s="42"/>
      <c r="C1316" s="205" t="s">
        <v>1654</v>
      </c>
      <c r="D1316" s="205" t="s">
        <v>170</v>
      </c>
      <c r="E1316" s="206" t="s">
        <v>1655</v>
      </c>
      <c r="F1316" s="207" t="s">
        <v>1656</v>
      </c>
      <c r="G1316" s="208" t="s">
        <v>272</v>
      </c>
      <c r="H1316" s="209">
        <v>10</v>
      </c>
      <c r="I1316" s="210"/>
      <c r="J1316" s="211">
        <f t="shared" si="20"/>
        <v>0</v>
      </c>
      <c r="K1316" s="207" t="s">
        <v>21</v>
      </c>
      <c r="L1316" s="62"/>
      <c r="M1316" s="212" t="s">
        <v>21</v>
      </c>
      <c r="N1316" s="213" t="s">
        <v>42</v>
      </c>
      <c r="O1316" s="43"/>
      <c r="P1316" s="214">
        <f t="shared" si="21"/>
        <v>0</v>
      </c>
      <c r="Q1316" s="214">
        <v>1.0000000000000001E-5</v>
      </c>
      <c r="R1316" s="214">
        <f t="shared" si="22"/>
        <v>1E-4</v>
      </c>
      <c r="S1316" s="214">
        <v>0</v>
      </c>
      <c r="T1316" s="215">
        <f t="shared" si="23"/>
        <v>0</v>
      </c>
      <c r="AR1316" s="25" t="s">
        <v>286</v>
      </c>
      <c r="AT1316" s="25" t="s">
        <v>170</v>
      </c>
      <c r="AU1316" s="25" t="s">
        <v>80</v>
      </c>
      <c r="AY1316" s="25" t="s">
        <v>168</v>
      </c>
      <c r="BE1316" s="216">
        <f t="shared" si="24"/>
        <v>0</v>
      </c>
      <c r="BF1316" s="216">
        <f t="shared" si="25"/>
        <v>0</v>
      </c>
      <c r="BG1316" s="216">
        <f t="shared" si="26"/>
        <v>0</v>
      </c>
      <c r="BH1316" s="216">
        <f t="shared" si="27"/>
        <v>0</v>
      </c>
      <c r="BI1316" s="216">
        <f t="shared" si="28"/>
        <v>0</v>
      </c>
      <c r="BJ1316" s="25" t="s">
        <v>78</v>
      </c>
      <c r="BK1316" s="216">
        <f t="shared" si="29"/>
        <v>0</v>
      </c>
      <c r="BL1316" s="25" t="s">
        <v>286</v>
      </c>
      <c r="BM1316" s="25" t="s">
        <v>1657</v>
      </c>
    </row>
    <row r="1317" spans="2:65" s="1" customFormat="1" ht="22.5" customHeight="1">
      <c r="B1317" s="42"/>
      <c r="C1317" s="205" t="s">
        <v>1658</v>
      </c>
      <c r="D1317" s="205" t="s">
        <v>170</v>
      </c>
      <c r="E1317" s="206" t="s">
        <v>1659</v>
      </c>
      <c r="F1317" s="207" t="s">
        <v>1660</v>
      </c>
      <c r="G1317" s="208" t="s">
        <v>272</v>
      </c>
      <c r="H1317" s="209">
        <v>33</v>
      </c>
      <c r="I1317" s="210"/>
      <c r="J1317" s="211">
        <f t="shared" si="20"/>
        <v>0</v>
      </c>
      <c r="K1317" s="207" t="s">
        <v>21</v>
      </c>
      <c r="L1317" s="62"/>
      <c r="M1317" s="212" t="s">
        <v>21</v>
      </c>
      <c r="N1317" s="213" t="s">
        <v>42</v>
      </c>
      <c r="O1317" s="43"/>
      <c r="P1317" s="214">
        <f t="shared" si="21"/>
        <v>0</v>
      </c>
      <c r="Q1317" s="214">
        <v>1.0000000000000001E-5</v>
      </c>
      <c r="R1317" s="214">
        <f t="shared" si="22"/>
        <v>3.3000000000000005E-4</v>
      </c>
      <c r="S1317" s="214">
        <v>0</v>
      </c>
      <c r="T1317" s="215">
        <f t="shared" si="23"/>
        <v>0</v>
      </c>
      <c r="AR1317" s="25" t="s">
        <v>286</v>
      </c>
      <c r="AT1317" s="25" t="s">
        <v>170</v>
      </c>
      <c r="AU1317" s="25" t="s">
        <v>80</v>
      </c>
      <c r="AY1317" s="25" t="s">
        <v>168</v>
      </c>
      <c r="BE1317" s="216">
        <f t="shared" si="24"/>
        <v>0</v>
      </c>
      <c r="BF1317" s="216">
        <f t="shared" si="25"/>
        <v>0</v>
      </c>
      <c r="BG1317" s="216">
        <f t="shared" si="26"/>
        <v>0</v>
      </c>
      <c r="BH1317" s="216">
        <f t="shared" si="27"/>
        <v>0</v>
      </c>
      <c r="BI1317" s="216">
        <f t="shared" si="28"/>
        <v>0</v>
      </c>
      <c r="BJ1317" s="25" t="s">
        <v>78</v>
      </c>
      <c r="BK1317" s="216">
        <f t="shared" si="29"/>
        <v>0</v>
      </c>
      <c r="BL1317" s="25" t="s">
        <v>286</v>
      </c>
      <c r="BM1317" s="25" t="s">
        <v>1661</v>
      </c>
    </row>
    <row r="1318" spans="2:65" s="1" customFormat="1" ht="22.5" customHeight="1">
      <c r="B1318" s="42"/>
      <c r="C1318" s="205" t="s">
        <v>1662</v>
      </c>
      <c r="D1318" s="205" t="s">
        <v>170</v>
      </c>
      <c r="E1318" s="206" t="s">
        <v>1663</v>
      </c>
      <c r="F1318" s="207" t="s">
        <v>1664</v>
      </c>
      <c r="G1318" s="208" t="s">
        <v>272</v>
      </c>
      <c r="H1318" s="209">
        <v>5</v>
      </c>
      <c r="I1318" s="210"/>
      <c r="J1318" s="211">
        <f t="shared" si="20"/>
        <v>0</v>
      </c>
      <c r="K1318" s="207" t="s">
        <v>21</v>
      </c>
      <c r="L1318" s="62"/>
      <c r="M1318" s="212" t="s">
        <v>21</v>
      </c>
      <c r="N1318" s="213" t="s">
        <v>42</v>
      </c>
      <c r="O1318" s="43"/>
      <c r="P1318" s="214">
        <f t="shared" si="21"/>
        <v>0</v>
      </c>
      <c r="Q1318" s="214">
        <v>1.0000000000000001E-5</v>
      </c>
      <c r="R1318" s="214">
        <f t="shared" si="22"/>
        <v>5.0000000000000002E-5</v>
      </c>
      <c r="S1318" s="214">
        <v>0</v>
      </c>
      <c r="T1318" s="215">
        <f t="shared" si="23"/>
        <v>0</v>
      </c>
      <c r="AR1318" s="25" t="s">
        <v>286</v>
      </c>
      <c r="AT1318" s="25" t="s">
        <v>170</v>
      </c>
      <c r="AU1318" s="25" t="s">
        <v>80</v>
      </c>
      <c r="AY1318" s="25" t="s">
        <v>168</v>
      </c>
      <c r="BE1318" s="216">
        <f t="shared" si="24"/>
        <v>0</v>
      </c>
      <c r="BF1318" s="216">
        <f t="shared" si="25"/>
        <v>0</v>
      </c>
      <c r="BG1318" s="216">
        <f t="shared" si="26"/>
        <v>0</v>
      </c>
      <c r="BH1318" s="216">
        <f t="shared" si="27"/>
        <v>0</v>
      </c>
      <c r="BI1318" s="216">
        <f t="shared" si="28"/>
        <v>0</v>
      </c>
      <c r="BJ1318" s="25" t="s">
        <v>78</v>
      </c>
      <c r="BK1318" s="216">
        <f t="shared" si="29"/>
        <v>0</v>
      </c>
      <c r="BL1318" s="25" t="s">
        <v>286</v>
      </c>
      <c r="BM1318" s="25" t="s">
        <v>1665</v>
      </c>
    </row>
    <row r="1319" spans="2:65" s="1" customFormat="1" ht="31.5" customHeight="1">
      <c r="B1319" s="42"/>
      <c r="C1319" s="205" t="s">
        <v>1666</v>
      </c>
      <c r="D1319" s="205" t="s">
        <v>170</v>
      </c>
      <c r="E1319" s="206" t="s">
        <v>1667</v>
      </c>
      <c r="F1319" s="207" t="s">
        <v>1668</v>
      </c>
      <c r="G1319" s="208" t="s">
        <v>272</v>
      </c>
      <c r="H1319" s="209">
        <v>3</v>
      </c>
      <c r="I1319" s="210"/>
      <c r="J1319" s="211">
        <f t="shared" si="20"/>
        <v>0</v>
      </c>
      <c r="K1319" s="207" t="s">
        <v>21</v>
      </c>
      <c r="L1319" s="62"/>
      <c r="M1319" s="212" t="s">
        <v>21</v>
      </c>
      <c r="N1319" s="213" t="s">
        <v>42</v>
      </c>
      <c r="O1319" s="43"/>
      <c r="P1319" s="214">
        <f t="shared" si="21"/>
        <v>0</v>
      </c>
      <c r="Q1319" s="214">
        <v>1.0000000000000001E-5</v>
      </c>
      <c r="R1319" s="214">
        <f t="shared" si="22"/>
        <v>3.0000000000000004E-5</v>
      </c>
      <c r="S1319" s="214">
        <v>0</v>
      </c>
      <c r="T1319" s="215">
        <f t="shared" si="23"/>
        <v>0</v>
      </c>
      <c r="AR1319" s="25" t="s">
        <v>286</v>
      </c>
      <c r="AT1319" s="25" t="s">
        <v>170</v>
      </c>
      <c r="AU1319" s="25" t="s">
        <v>80</v>
      </c>
      <c r="AY1319" s="25" t="s">
        <v>168</v>
      </c>
      <c r="BE1319" s="216">
        <f t="shared" si="24"/>
        <v>0</v>
      </c>
      <c r="BF1319" s="216">
        <f t="shared" si="25"/>
        <v>0</v>
      </c>
      <c r="BG1319" s="216">
        <f t="shared" si="26"/>
        <v>0</v>
      </c>
      <c r="BH1319" s="216">
        <f t="shared" si="27"/>
        <v>0</v>
      </c>
      <c r="BI1319" s="216">
        <f t="shared" si="28"/>
        <v>0</v>
      </c>
      <c r="BJ1319" s="25" t="s">
        <v>78</v>
      </c>
      <c r="BK1319" s="216">
        <f t="shared" si="29"/>
        <v>0</v>
      </c>
      <c r="BL1319" s="25" t="s">
        <v>286</v>
      </c>
      <c r="BM1319" s="25" t="s">
        <v>1669</v>
      </c>
    </row>
    <row r="1320" spans="2:65" s="1" customFormat="1" ht="31.5" customHeight="1">
      <c r="B1320" s="42"/>
      <c r="C1320" s="205" t="s">
        <v>1670</v>
      </c>
      <c r="D1320" s="205" t="s">
        <v>170</v>
      </c>
      <c r="E1320" s="206" t="s">
        <v>1671</v>
      </c>
      <c r="F1320" s="207" t="s">
        <v>1672</v>
      </c>
      <c r="G1320" s="208" t="s">
        <v>272</v>
      </c>
      <c r="H1320" s="209">
        <v>2</v>
      </c>
      <c r="I1320" s="210"/>
      <c r="J1320" s="211">
        <f t="shared" si="20"/>
        <v>0</v>
      </c>
      <c r="K1320" s="207" t="s">
        <v>21</v>
      </c>
      <c r="L1320" s="62"/>
      <c r="M1320" s="212" t="s">
        <v>21</v>
      </c>
      <c r="N1320" s="213" t="s">
        <v>42</v>
      </c>
      <c r="O1320" s="43"/>
      <c r="P1320" s="214">
        <f t="shared" si="21"/>
        <v>0</v>
      </c>
      <c r="Q1320" s="214">
        <v>1.0000000000000001E-5</v>
      </c>
      <c r="R1320" s="214">
        <f t="shared" si="22"/>
        <v>2.0000000000000002E-5</v>
      </c>
      <c r="S1320" s="214">
        <v>0</v>
      </c>
      <c r="T1320" s="215">
        <f t="shared" si="23"/>
        <v>0</v>
      </c>
      <c r="AR1320" s="25" t="s">
        <v>286</v>
      </c>
      <c r="AT1320" s="25" t="s">
        <v>170</v>
      </c>
      <c r="AU1320" s="25" t="s">
        <v>80</v>
      </c>
      <c r="AY1320" s="25" t="s">
        <v>168</v>
      </c>
      <c r="BE1320" s="216">
        <f t="shared" si="24"/>
        <v>0</v>
      </c>
      <c r="BF1320" s="216">
        <f t="shared" si="25"/>
        <v>0</v>
      </c>
      <c r="BG1320" s="216">
        <f t="shared" si="26"/>
        <v>0</v>
      </c>
      <c r="BH1320" s="216">
        <f t="shared" si="27"/>
        <v>0</v>
      </c>
      <c r="BI1320" s="216">
        <f t="shared" si="28"/>
        <v>0</v>
      </c>
      <c r="BJ1320" s="25" t="s">
        <v>78</v>
      </c>
      <c r="BK1320" s="216">
        <f t="shared" si="29"/>
        <v>0</v>
      </c>
      <c r="BL1320" s="25" t="s">
        <v>286</v>
      </c>
      <c r="BM1320" s="25" t="s">
        <v>1673</v>
      </c>
    </row>
    <row r="1321" spans="2:65" s="1" customFormat="1" ht="31.5" customHeight="1">
      <c r="B1321" s="42"/>
      <c r="C1321" s="205" t="s">
        <v>1674</v>
      </c>
      <c r="D1321" s="205" t="s">
        <v>170</v>
      </c>
      <c r="E1321" s="206" t="s">
        <v>1675</v>
      </c>
      <c r="F1321" s="207" t="s">
        <v>1676</v>
      </c>
      <c r="G1321" s="208" t="s">
        <v>272</v>
      </c>
      <c r="H1321" s="209">
        <v>193</v>
      </c>
      <c r="I1321" s="210"/>
      <c r="J1321" s="211">
        <f t="shared" si="20"/>
        <v>0</v>
      </c>
      <c r="K1321" s="207" t="s">
        <v>21</v>
      </c>
      <c r="L1321" s="62"/>
      <c r="M1321" s="212" t="s">
        <v>21</v>
      </c>
      <c r="N1321" s="213" t="s">
        <v>42</v>
      </c>
      <c r="O1321" s="43"/>
      <c r="P1321" s="214">
        <f t="shared" si="21"/>
        <v>0</v>
      </c>
      <c r="Q1321" s="214">
        <v>1.0000000000000001E-5</v>
      </c>
      <c r="R1321" s="214">
        <f t="shared" si="22"/>
        <v>1.9300000000000001E-3</v>
      </c>
      <c r="S1321" s="214">
        <v>0</v>
      </c>
      <c r="T1321" s="215">
        <f t="shared" si="23"/>
        <v>0</v>
      </c>
      <c r="AR1321" s="25" t="s">
        <v>286</v>
      </c>
      <c r="AT1321" s="25" t="s">
        <v>170</v>
      </c>
      <c r="AU1321" s="25" t="s">
        <v>80</v>
      </c>
      <c r="AY1321" s="25" t="s">
        <v>168</v>
      </c>
      <c r="BE1321" s="216">
        <f t="shared" si="24"/>
        <v>0</v>
      </c>
      <c r="BF1321" s="216">
        <f t="shared" si="25"/>
        <v>0</v>
      </c>
      <c r="BG1321" s="216">
        <f t="shared" si="26"/>
        <v>0</v>
      </c>
      <c r="BH1321" s="216">
        <f t="shared" si="27"/>
        <v>0</v>
      </c>
      <c r="BI1321" s="216">
        <f t="shared" si="28"/>
        <v>0</v>
      </c>
      <c r="BJ1321" s="25" t="s">
        <v>78</v>
      </c>
      <c r="BK1321" s="216">
        <f t="shared" si="29"/>
        <v>0</v>
      </c>
      <c r="BL1321" s="25" t="s">
        <v>286</v>
      </c>
      <c r="BM1321" s="25" t="s">
        <v>1677</v>
      </c>
    </row>
    <row r="1322" spans="2:65" s="1" customFormat="1" ht="31.5" customHeight="1">
      <c r="B1322" s="42"/>
      <c r="C1322" s="205" t="s">
        <v>1678</v>
      </c>
      <c r="D1322" s="205" t="s">
        <v>170</v>
      </c>
      <c r="E1322" s="206" t="s">
        <v>1679</v>
      </c>
      <c r="F1322" s="207" t="s">
        <v>1680</v>
      </c>
      <c r="G1322" s="208" t="s">
        <v>272</v>
      </c>
      <c r="H1322" s="209">
        <v>1</v>
      </c>
      <c r="I1322" s="210"/>
      <c r="J1322" s="211">
        <f t="shared" si="20"/>
        <v>0</v>
      </c>
      <c r="K1322" s="207" t="s">
        <v>21</v>
      </c>
      <c r="L1322" s="62"/>
      <c r="M1322" s="212" t="s">
        <v>21</v>
      </c>
      <c r="N1322" s="213" t="s">
        <v>42</v>
      </c>
      <c r="O1322" s="43"/>
      <c r="P1322" s="214">
        <f t="shared" si="21"/>
        <v>0</v>
      </c>
      <c r="Q1322" s="214">
        <v>1.0000000000000001E-5</v>
      </c>
      <c r="R1322" s="214">
        <f t="shared" si="22"/>
        <v>1.0000000000000001E-5</v>
      </c>
      <c r="S1322" s="214">
        <v>0</v>
      </c>
      <c r="T1322" s="215">
        <f t="shared" si="23"/>
        <v>0</v>
      </c>
      <c r="AR1322" s="25" t="s">
        <v>286</v>
      </c>
      <c r="AT1322" s="25" t="s">
        <v>170</v>
      </c>
      <c r="AU1322" s="25" t="s">
        <v>80</v>
      </c>
      <c r="AY1322" s="25" t="s">
        <v>168</v>
      </c>
      <c r="BE1322" s="216">
        <f t="shared" si="24"/>
        <v>0</v>
      </c>
      <c r="BF1322" s="216">
        <f t="shared" si="25"/>
        <v>0</v>
      </c>
      <c r="BG1322" s="216">
        <f t="shared" si="26"/>
        <v>0</v>
      </c>
      <c r="BH1322" s="216">
        <f t="shared" si="27"/>
        <v>0</v>
      </c>
      <c r="BI1322" s="216">
        <f t="shared" si="28"/>
        <v>0</v>
      </c>
      <c r="BJ1322" s="25" t="s">
        <v>78</v>
      </c>
      <c r="BK1322" s="216">
        <f t="shared" si="29"/>
        <v>0</v>
      </c>
      <c r="BL1322" s="25" t="s">
        <v>286</v>
      </c>
      <c r="BM1322" s="25" t="s">
        <v>1681</v>
      </c>
    </row>
    <row r="1323" spans="2:65" s="1" customFormat="1" ht="31.5" customHeight="1">
      <c r="B1323" s="42"/>
      <c r="C1323" s="205" t="s">
        <v>1682</v>
      </c>
      <c r="D1323" s="205" t="s">
        <v>170</v>
      </c>
      <c r="E1323" s="206" t="s">
        <v>1683</v>
      </c>
      <c r="F1323" s="207" t="s">
        <v>1684</v>
      </c>
      <c r="G1323" s="208" t="s">
        <v>272</v>
      </c>
      <c r="H1323" s="209">
        <v>2</v>
      </c>
      <c r="I1323" s="210"/>
      <c r="J1323" s="211">
        <f t="shared" si="20"/>
        <v>0</v>
      </c>
      <c r="K1323" s="207" t="s">
        <v>21</v>
      </c>
      <c r="L1323" s="62"/>
      <c r="M1323" s="212" t="s">
        <v>21</v>
      </c>
      <c r="N1323" s="213" t="s">
        <v>42</v>
      </c>
      <c r="O1323" s="43"/>
      <c r="P1323" s="214">
        <f t="shared" si="21"/>
        <v>0</v>
      </c>
      <c r="Q1323" s="214">
        <v>1.0000000000000001E-5</v>
      </c>
      <c r="R1323" s="214">
        <f t="shared" si="22"/>
        <v>2.0000000000000002E-5</v>
      </c>
      <c r="S1323" s="214">
        <v>0</v>
      </c>
      <c r="T1323" s="215">
        <f t="shared" si="23"/>
        <v>0</v>
      </c>
      <c r="AR1323" s="25" t="s">
        <v>286</v>
      </c>
      <c r="AT1323" s="25" t="s">
        <v>170</v>
      </c>
      <c r="AU1323" s="25" t="s">
        <v>80</v>
      </c>
      <c r="AY1323" s="25" t="s">
        <v>168</v>
      </c>
      <c r="BE1323" s="216">
        <f t="shared" si="24"/>
        <v>0</v>
      </c>
      <c r="BF1323" s="216">
        <f t="shared" si="25"/>
        <v>0</v>
      </c>
      <c r="BG1323" s="216">
        <f t="shared" si="26"/>
        <v>0</v>
      </c>
      <c r="BH1323" s="216">
        <f t="shared" si="27"/>
        <v>0</v>
      </c>
      <c r="BI1323" s="216">
        <f t="shared" si="28"/>
        <v>0</v>
      </c>
      <c r="BJ1323" s="25" t="s">
        <v>78</v>
      </c>
      <c r="BK1323" s="216">
        <f t="shared" si="29"/>
        <v>0</v>
      </c>
      <c r="BL1323" s="25" t="s">
        <v>286</v>
      </c>
      <c r="BM1323" s="25" t="s">
        <v>1685</v>
      </c>
    </row>
    <row r="1324" spans="2:65" s="1" customFormat="1" ht="31.5" customHeight="1">
      <c r="B1324" s="42"/>
      <c r="C1324" s="205" t="s">
        <v>1686</v>
      </c>
      <c r="D1324" s="205" t="s">
        <v>170</v>
      </c>
      <c r="E1324" s="206" t="s">
        <v>1687</v>
      </c>
      <c r="F1324" s="207" t="s">
        <v>1688</v>
      </c>
      <c r="G1324" s="208" t="s">
        <v>272</v>
      </c>
      <c r="H1324" s="209">
        <v>1</v>
      </c>
      <c r="I1324" s="210"/>
      <c r="J1324" s="211">
        <f t="shared" si="20"/>
        <v>0</v>
      </c>
      <c r="K1324" s="207" t="s">
        <v>21</v>
      </c>
      <c r="L1324" s="62"/>
      <c r="M1324" s="212" t="s">
        <v>21</v>
      </c>
      <c r="N1324" s="213" t="s">
        <v>42</v>
      </c>
      <c r="O1324" s="43"/>
      <c r="P1324" s="214">
        <f t="shared" si="21"/>
        <v>0</v>
      </c>
      <c r="Q1324" s="214">
        <v>1.0000000000000001E-5</v>
      </c>
      <c r="R1324" s="214">
        <f t="shared" si="22"/>
        <v>1.0000000000000001E-5</v>
      </c>
      <c r="S1324" s="214">
        <v>0</v>
      </c>
      <c r="T1324" s="215">
        <f t="shared" si="23"/>
        <v>0</v>
      </c>
      <c r="AR1324" s="25" t="s">
        <v>286</v>
      </c>
      <c r="AT1324" s="25" t="s">
        <v>170</v>
      </c>
      <c r="AU1324" s="25" t="s">
        <v>80</v>
      </c>
      <c r="AY1324" s="25" t="s">
        <v>168</v>
      </c>
      <c r="BE1324" s="216">
        <f t="shared" si="24"/>
        <v>0</v>
      </c>
      <c r="BF1324" s="216">
        <f t="shared" si="25"/>
        <v>0</v>
      </c>
      <c r="BG1324" s="216">
        <f t="shared" si="26"/>
        <v>0</v>
      </c>
      <c r="BH1324" s="216">
        <f t="shared" si="27"/>
        <v>0</v>
      </c>
      <c r="BI1324" s="216">
        <f t="shared" si="28"/>
        <v>0</v>
      </c>
      <c r="BJ1324" s="25" t="s">
        <v>78</v>
      </c>
      <c r="BK1324" s="216">
        <f t="shared" si="29"/>
        <v>0</v>
      </c>
      <c r="BL1324" s="25" t="s">
        <v>286</v>
      </c>
      <c r="BM1324" s="25" t="s">
        <v>1689</v>
      </c>
    </row>
    <row r="1325" spans="2:65" s="1" customFormat="1" ht="31.5" customHeight="1">
      <c r="B1325" s="42"/>
      <c r="C1325" s="205" t="s">
        <v>1690</v>
      </c>
      <c r="D1325" s="205" t="s">
        <v>170</v>
      </c>
      <c r="E1325" s="206" t="s">
        <v>1691</v>
      </c>
      <c r="F1325" s="207" t="s">
        <v>1692</v>
      </c>
      <c r="G1325" s="208" t="s">
        <v>336</v>
      </c>
      <c r="H1325" s="209">
        <v>1</v>
      </c>
      <c r="I1325" s="210"/>
      <c r="J1325" s="211">
        <f t="shared" si="20"/>
        <v>0</v>
      </c>
      <c r="K1325" s="207" t="s">
        <v>21</v>
      </c>
      <c r="L1325" s="62"/>
      <c r="M1325" s="212" t="s">
        <v>21</v>
      </c>
      <c r="N1325" s="213" t="s">
        <v>42</v>
      </c>
      <c r="O1325" s="43"/>
      <c r="P1325" s="214">
        <f t="shared" si="21"/>
        <v>0</v>
      </c>
      <c r="Q1325" s="214">
        <v>0</v>
      </c>
      <c r="R1325" s="214">
        <f t="shared" si="22"/>
        <v>0</v>
      </c>
      <c r="S1325" s="214">
        <v>0</v>
      </c>
      <c r="T1325" s="215">
        <f t="shared" si="23"/>
        <v>0</v>
      </c>
      <c r="AR1325" s="25" t="s">
        <v>286</v>
      </c>
      <c r="AT1325" s="25" t="s">
        <v>170</v>
      </c>
      <c r="AU1325" s="25" t="s">
        <v>80</v>
      </c>
      <c r="AY1325" s="25" t="s">
        <v>168</v>
      </c>
      <c r="BE1325" s="216">
        <f t="shared" si="24"/>
        <v>0</v>
      </c>
      <c r="BF1325" s="216">
        <f t="shared" si="25"/>
        <v>0</v>
      </c>
      <c r="BG1325" s="216">
        <f t="shared" si="26"/>
        <v>0</v>
      </c>
      <c r="BH1325" s="216">
        <f t="shared" si="27"/>
        <v>0</v>
      </c>
      <c r="BI1325" s="216">
        <f t="shared" si="28"/>
        <v>0</v>
      </c>
      <c r="BJ1325" s="25" t="s">
        <v>78</v>
      </c>
      <c r="BK1325" s="216">
        <f t="shared" si="29"/>
        <v>0</v>
      </c>
      <c r="BL1325" s="25" t="s">
        <v>286</v>
      </c>
      <c r="BM1325" s="25" t="s">
        <v>1693</v>
      </c>
    </row>
    <row r="1326" spans="2:65" s="1" customFormat="1" ht="31.5" customHeight="1">
      <c r="B1326" s="42"/>
      <c r="C1326" s="205" t="s">
        <v>1694</v>
      </c>
      <c r="D1326" s="205" t="s">
        <v>170</v>
      </c>
      <c r="E1326" s="206" t="s">
        <v>1695</v>
      </c>
      <c r="F1326" s="207" t="s">
        <v>1696</v>
      </c>
      <c r="G1326" s="208" t="s">
        <v>272</v>
      </c>
      <c r="H1326" s="209">
        <v>1</v>
      </c>
      <c r="I1326" s="210"/>
      <c r="J1326" s="211">
        <f t="shared" si="20"/>
        <v>0</v>
      </c>
      <c r="K1326" s="207" t="s">
        <v>21</v>
      </c>
      <c r="L1326" s="62"/>
      <c r="M1326" s="212" t="s">
        <v>21</v>
      </c>
      <c r="N1326" s="213" t="s">
        <v>42</v>
      </c>
      <c r="O1326" s="43"/>
      <c r="P1326" s="214">
        <f t="shared" si="21"/>
        <v>0</v>
      </c>
      <c r="Q1326" s="214">
        <v>1.0000000000000001E-5</v>
      </c>
      <c r="R1326" s="214">
        <f t="shared" si="22"/>
        <v>1.0000000000000001E-5</v>
      </c>
      <c r="S1326" s="214">
        <v>0</v>
      </c>
      <c r="T1326" s="215">
        <f t="shared" si="23"/>
        <v>0</v>
      </c>
      <c r="AR1326" s="25" t="s">
        <v>286</v>
      </c>
      <c r="AT1326" s="25" t="s">
        <v>170</v>
      </c>
      <c r="AU1326" s="25" t="s">
        <v>80</v>
      </c>
      <c r="AY1326" s="25" t="s">
        <v>168</v>
      </c>
      <c r="BE1326" s="216">
        <f t="shared" si="24"/>
        <v>0</v>
      </c>
      <c r="BF1326" s="216">
        <f t="shared" si="25"/>
        <v>0</v>
      </c>
      <c r="BG1326" s="216">
        <f t="shared" si="26"/>
        <v>0</v>
      </c>
      <c r="BH1326" s="216">
        <f t="shared" si="27"/>
        <v>0</v>
      </c>
      <c r="BI1326" s="216">
        <f t="shared" si="28"/>
        <v>0</v>
      </c>
      <c r="BJ1326" s="25" t="s">
        <v>78</v>
      </c>
      <c r="BK1326" s="216">
        <f t="shared" si="29"/>
        <v>0</v>
      </c>
      <c r="BL1326" s="25" t="s">
        <v>286</v>
      </c>
      <c r="BM1326" s="25" t="s">
        <v>1697</v>
      </c>
    </row>
    <row r="1327" spans="2:65" s="1" customFormat="1" ht="31.5" customHeight="1">
      <c r="B1327" s="42"/>
      <c r="C1327" s="205" t="s">
        <v>1698</v>
      </c>
      <c r="D1327" s="205" t="s">
        <v>170</v>
      </c>
      <c r="E1327" s="206" t="s">
        <v>1699</v>
      </c>
      <c r="F1327" s="207" t="s">
        <v>1700</v>
      </c>
      <c r="G1327" s="208" t="s">
        <v>272</v>
      </c>
      <c r="H1327" s="209">
        <v>1</v>
      </c>
      <c r="I1327" s="210"/>
      <c r="J1327" s="211">
        <f t="shared" si="20"/>
        <v>0</v>
      </c>
      <c r="K1327" s="207" t="s">
        <v>21</v>
      </c>
      <c r="L1327" s="62"/>
      <c r="M1327" s="212" t="s">
        <v>21</v>
      </c>
      <c r="N1327" s="213" t="s">
        <v>42</v>
      </c>
      <c r="O1327" s="43"/>
      <c r="P1327" s="214">
        <f t="shared" si="21"/>
        <v>0</v>
      </c>
      <c r="Q1327" s="214">
        <v>1.0000000000000001E-5</v>
      </c>
      <c r="R1327" s="214">
        <f t="shared" si="22"/>
        <v>1.0000000000000001E-5</v>
      </c>
      <c r="S1327" s="214">
        <v>0</v>
      </c>
      <c r="T1327" s="215">
        <f t="shared" si="23"/>
        <v>0</v>
      </c>
      <c r="AR1327" s="25" t="s">
        <v>286</v>
      </c>
      <c r="AT1327" s="25" t="s">
        <v>170</v>
      </c>
      <c r="AU1327" s="25" t="s">
        <v>80</v>
      </c>
      <c r="AY1327" s="25" t="s">
        <v>168</v>
      </c>
      <c r="BE1327" s="216">
        <f t="shared" si="24"/>
        <v>0</v>
      </c>
      <c r="BF1327" s="216">
        <f t="shared" si="25"/>
        <v>0</v>
      </c>
      <c r="BG1327" s="216">
        <f t="shared" si="26"/>
        <v>0</v>
      </c>
      <c r="BH1327" s="216">
        <f t="shared" si="27"/>
        <v>0</v>
      </c>
      <c r="BI1327" s="216">
        <f t="shared" si="28"/>
        <v>0</v>
      </c>
      <c r="BJ1327" s="25" t="s">
        <v>78</v>
      </c>
      <c r="BK1327" s="216">
        <f t="shared" si="29"/>
        <v>0</v>
      </c>
      <c r="BL1327" s="25" t="s">
        <v>286</v>
      </c>
      <c r="BM1327" s="25" t="s">
        <v>1701</v>
      </c>
    </row>
    <row r="1328" spans="2:65" s="1" customFormat="1" ht="31.5" customHeight="1">
      <c r="B1328" s="42"/>
      <c r="C1328" s="205" t="s">
        <v>1702</v>
      </c>
      <c r="D1328" s="205" t="s">
        <v>170</v>
      </c>
      <c r="E1328" s="206" t="s">
        <v>1703</v>
      </c>
      <c r="F1328" s="207" t="s">
        <v>1704</v>
      </c>
      <c r="G1328" s="208" t="s">
        <v>272</v>
      </c>
      <c r="H1328" s="209">
        <v>1</v>
      </c>
      <c r="I1328" s="210"/>
      <c r="J1328" s="211">
        <f t="shared" si="20"/>
        <v>0</v>
      </c>
      <c r="K1328" s="207" t="s">
        <v>21</v>
      </c>
      <c r="L1328" s="62"/>
      <c r="M1328" s="212" t="s">
        <v>21</v>
      </c>
      <c r="N1328" s="213" t="s">
        <v>42</v>
      </c>
      <c r="O1328" s="43"/>
      <c r="P1328" s="214">
        <f t="shared" si="21"/>
        <v>0</v>
      </c>
      <c r="Q1328" s="214">
        <v>1.0000000000000001E-5</v>
      </c>
      <c r="R1328" s="214">
        <f t="shared" si="22"/>
        <v>1.0000000000000001E-5</v>
      </c>
      <c r="S1328" s="214">
        <v>0</v>
      </c>
      <c r="T1328" s="215">
        <f t="shared" si="23"/>
        <v>0</v>
      </c>
      <c r="AR1328" s="25" t="s">
        <v>286</v>
      </c>
      <c r="AT1328" s="25" t="s">
        <v>170</v>
      </c>
      <c r="AU1328" s="25" t="s">
        <v>80</v>
      </c>
      <c r="AY1328" s="25" t="s">
        <v>168</v>
      </c>
      <c r="BE1328" s="216">
        <f t="shared" si="24"/>
        <v>0</v>
      </c>
      <c r="BF1328" s="216">
        <f t="shared" si="25"/>
        <v>0</v>
      </c>
      <c r="BG1328" s="216">
        <f t="shared" si="26"/>
        <v>0</v>
      </c>
      <c r="BH1328" s="216">
        <f t="shared" si="27"/>
        <v>0</v>
      </c>
      <c r="BI1328" s="216">
        <f t="shared" si="28"/>
        <v>0</v>
      </c>
      <c r="BJ1328" s="25" t="s">
        <v>78</v>
      </c>
      <c r="BK1328" s="216">
        <f t="shared" si="29"/>
        <v>0</v>
      </c>
      <c r="BL1328" s="25" t="s">
        <v>286</v>
      </c>
      <c r="BM1328" s="25" t="s">
        <v>1705</v>
      </c>
    </row>
    <row r="1329" spans="2:65" s="1" customFormat="1" ht="31.5" customHeight="1">
      <c r="B1329" s="42"/>
      <c r="C1329" s="205" t="s">
        <v>1706</v>
      </c>
      <c r="D1329" s="205" t="s">
        <v>170</v>
      </c>
      <c r="E1329" s="206" t="s">
        <v>1707</v>
      </c>
      <c r="F1329" s="207" t="s">
        <v>1708</v>
      </c>
      <c r="G1329" s="208" t="s">
        <v>336</v>
      </c>
      <c r="H1329" s="209">
        <v>1</v>
      </c>
      <c r="I1329" s="210"/>
      <c r="J1329" s="211">
        <f t="shared" si="20"/>
        <v>0</v>
      </c>
      <c r="K1329" s="207" t="s">
        <v>21</v>
      </c>
      <c r="L1329" s="62"/>
      <c r="M1329" s="212" t="s">
        <v>21</v>
      </c>
      <c r="N1329" s="213" t="s">
        <v>42</v>
      </c>
      <c r="O1329" s="43"/>
      <c r="P1329" s="214">
        <f t="shared" si="21"/>
        <v>0</v>
      </c>
      <c r="Q1329" s="214">
        <v>0</v>
      </c>
      <c r="R1329" s="214">
        <f t="shared" si="22"/>
        <v>0</v>
      </c>
      <c r="S1329" s="214">
        <v>0</v>
      </c>
      <c r="T1329" s="215">
        <f t="shared" si="23"/>
        <v>0</v>
      </c>
      <c r="AR1329" s="25" t="s">
        <v>286</v>
      </c>
      <c r="AT1329" s="25" t="s">
        <v>170</v>
      </c>
      <c r="AU1329" s="25" t="s">
        <v>80</v>
      </c>
      <c r="AY1329" s="25" t="s">
        <v>168</v>
      </c>
      <c r="BE1329" s="216">
        <f t="shared" si="24"/>
        <v>0</v>
      </c>
      <c r="BF1329" s="216">
        <f t="shared" si="25"/>
        <v>0</v>
      </c>
      <c r="BG1329" s="216">
        <f t="shared" si="26"/>
        <v>0</v>
      </c>
      <c r="BH1329" s="216">
        <f t="shared" si="27"/>
        <v>0</v>
      </c>
      <c r="BI1329" s="216">
        <f t="shared" si="28"/>
        <v>0</v>
      </c>
      <c r="BJ1329" s="25" t="s">
        <v>78</v>
      </c>
      <c r="BK1329" s="216">
        <f t="shared" si="29"/>
        <v>0</v>
      </c>
      <c r="BL1329" s="25" t="s">
        <v>286</v>
      </c>
      <c r="BM1329" s="25" t="s">
        <v>1709</v>
      </c>
    </row>
    <row r="1330" spans="2:65" s="1" customFormat="1" ht="31.5" customHeight="1">
      <c r="B1330" s="42"/>
      <c r="C1330" s="205" t="s">
        <v>1710</v>
      </c>
      <c r="D1330" s="205" t="s">
        <v>170</v>
      </c>
      <c r="E1330" s="206" t="s">
        <v>1711</v>
      </c>
      <c r="F1330" s="207" t="s">
        <v>1712</v>
      </c>
      <c r="G1330" s="208" t="s">
        <v>336</v>
      </c>
      <c r="H1330" s="209">
        <v>2</v>
      </c>
      <c r="I1330" s="210"/>
      <c r="J1330" s="211">
        <f t="shared" si="20"/>
        <v>0</v>
      </c>
      <c r="K1330" s="207" t="s">
        <v>21</v>
      </c>
      <c r="L1330" s="62"/>
      <c r="M1330" s="212" t="s">
        <v>21</v>
      </c>
      <c r="N1330" s="213" t="s">
        <v>42</v>
      </c>
      <c r="O1330" s="43"/>
      <c r="P1330" s="214">
        <f t="shared" si="21"/>
        <v>0</v>
      </c>
      <c r="Q1330" s="214">
        <v>0</v>
      </c>
      <c r="R1330" s="214">
        <f t="shared" si="22"/>
        <v>0</v>
      </c>
      <c r="S1330" s="214">
        <v>0</v>
      </c>
      <c r="T1330" s="215">
        <f t="shared" si="23"/>
        <v>0</v>
      </c>
      <c r="AR1330" s="25" t="s">
        <v>286</v>
      </c>
      <c r="AT1330" s="25" t="s">
        <v>170</v>
      </c>
      <c r="AU1330" s="25" t="s">
        <v>80</v>
      </c>
      <c r="AY1330" s="25" t="s">
        <v>168</v>
      </c>
      <c r="BE1330" s="216">
        <f t="shared" si="24"/>
        <v>0</v>
      </c>
      <c r="BF1330" s="216">
        <f t="shared" si="25"/>
        <v>0</v>
      </c>
      <c r="BG1330" s="216">
        <f t="shared" si="26"/>
        <v>0</v>
      </c>
      <c r="BH1330" s="216">
        <f t="shared" si="27"/>
        <v>0</v>
      </c>
      <c r="BI1330" s="216">
        <f t="shared" si="28"/>
        <v>0</v>
      </c>
      <c r="BJ1330" s="25" t="s">
        <v>78</v>
      </c>
      <c r="BK1330" s="216">
        <f t="shared" si="29"/>
        <v>0</v>
      </c>
      <c r="BL1330" s="25" t="s">
        <v>286</v>
      </c>
      <c r="BM1330" s="25" t="s">
        <v>1713</v>
      </c>
    </row>
    <row r="1331" spans="2:65" s="1" customFormat="1" ht="31.5" customHeight="1">
      <c r="B1331" s="42"/>
      <c r="C1331" s="205" t="s">
        <v>1714</v>
      </c>
      <c r="D1331" s="205" t="s">
        <v>170</v>
      </c>
      <c r="E1331" s="206" t="s">
        <v>1715</v>
      </c>
      <c r="F1331" s="207" t="s">
        <v>1716</v>
      </c>
      <c r="G1331" s="208" t="s">
        <v>272</v>
      </c>
      <c r="H1331" s="209">
        <v>1</v>
      </c>
      <c r="I1331" s="210"/>
      <c r="J1331" s="211">
        <f t="shared" si="20"/>
        <v>0</v>
      </c>
      <c r="K1331" s="207" t="s">
        <v>21</v>
      </c>
      <c r="L1331" s="62"/>
      <c r="M1331" s="212" t="s">
        <v>21</v>
      </c>
      <c r="N1331" s="213" t="s">
        <v>42</v>
      </c>
      <c r="O1331" s="43"/>
      <c r="P1331" s="214">
        <f t="shared" si="21"/>
        <v>0</v>
      </c>
      <c r="Q1331" s="214">
        <v>1.0000000000000001E-5</v>
      </c>
      <c r="R1331" s="214">
        <f t="shared" si="22"/>
        <v>1.0000000000000001E-5</v>
      </c>
      <c r="S1331" s="214">
        <v>0</v>
      </c>
      <c r="T1331" s="215">
        <f t="shared" si="23"/>
        <v>0</v>
      </c>
      <c r="AR1331" s="25" t="s">
        <v>286</v>
      </c>
      <c r="AT1331" s="25" t="s">
        <v>170</v>
      </c>
      <c r="AU1331" s="25" t="s">
        <v>80</v>
      </c>
      <c r="AY1331" s="25" t="s">
        <v>168</v>
      </c>
      <c r="BE1331" s="216">
        <f t="shared" si="24"/>
        <v>0</v>
      </c>
      <c r="BF1331" s="216">
        <f t="shared" si="25"/>
        <v>0</v>
      </c>
      <c r="BG1331" s="216">
        <f t="shared" si="26"/>
        <v>0</v>
      </c>
      <c r="BH1331" s="216">
        <f t="shared" si="27"/>
        <v>0</v>
      </c>
      <c r="BI1331" s="216">
        <f t="shared" si="28"/>
        <v>0</v>
      </c>
      <c r="BJ1331" s="25" t="s">
        <v>78</v>
      </c>
      <c r="BK1331" s="216">
        <f t="shared" si="29"/>
        <v>0</v>
      </c>
      <c r="BL1331" s="25" t="s">
        <v>286</v>
      </c>
      <c r="BM1331" s="25" t="s">
        <v>1717</v>
      </c>
    </row>
    <row r="1332" spans="2:65" s="1" customFormat="1" ht="31.5" customHeight="1">
      <c r="B1332" s="42"/>
      <c r="C1332" s="205" t="s">
        <v>1718</v>
      </c>
      <c r="D1332" s="205" t="s">
        <v>170</v>
      </c>
      <c r="E1332" s="206" t="s">
        <v>1719</v>
      </c>
      <c r="F1332" s="207" t="s">
        <v>1720</v>
      </c>
      <c r="G1332" s="208" t="s">
        <v>202</v>
      </c>
      <c r="H1332" s="209">
        <v>10</v>
      </c>
      <c r="I1332" s="210"/>
      <c r="J1332" s="211">
        <f t="shared" si="20"/>
        <v>0</v>
      </c>
      <c r="K1332" s="207" t="s">
        <v>21</v>
      </c>
      <c r="L1332" s="62"/>
      <c r="M1332" s="212" t="s">
        <v>21</v>
      </c>
      <c r="N1332" s="213" t="s">
        <v>42</v>
      </c>
      <c r="O1332" s="43"/>
      <c r="P1332" s="214">
        <f t="shared" si="21"/>
        <v>0</v>
      </c>
      <c r="Q1332" s="214">
        <v>1.0000000000000001E-5</v>
      </c>
      <c r="R1332" s="214">
        <f t="shared" si="22"/>
        <v>1E-4</v>
      </c>
      <c r="S1332" s="214">
        <v>0</v>
      </c>
      <c r="T1332" s="215">
        <f t="shared" si="23"/>
        <v>0</v>
      </c>
      <c r="AR1332" s="25" t="s">
        <v>286</v>
      </c>
      <c r="AT1332" s="25" t="s">
        <v>170</v>
      </c>
      <c r="AU1332" s="25" t="s">
        <v>80</v>
      </c>
      <c r="AY1332" s="25" t="s">
        <v>168</v>
      </c>
      <c r="BE1332" s="216">
        <f t="shared" si="24"/>
        <v>0</v>
      </c>
      <c r="BF1332" s="216">
        <f t="shared" si="25"/>
        <v>0</v>
      </c>
      <c r="BG1332" s="216">
        <f t="shared" si="26"/>
        <v>0</v>
      </c>
      <c r="BH1332" s="216">
        <f t="shared" si="27"/>
        <v>0</v>
      </c>
      <c r="BI1332" s="216">
        <f t="shared" si="28"/>
        <v>0</v>
      </c>
      <c r="BJ1332" s="25" t="s">
        <v>78</v>
      </c>
      <c r="BK1332" s="216">
        <f t="shared" si="29"/>
        <v>0</v>
      </c>
      <c r="BL1332" s="25" t="s">
        <v>286</v>
      </c>
      <c r="BM1332" s="25" t="s">
        <v>1721</v>
      </c>
    </row>
    <row r="1333" spans="2:65" s="1" customFormat="1" ht="31.5" customHeight="1">
      <c r="B1333" s="42"/>
      <c r="C1333" s="205" t="s">
        <v>1722</v>
      </c>
      <c r="D1333" s="205" t="s">
        <v>170</v>
      </c>
      <c r="E1333" s="206" t="s">
        <v>1723</v>
      </c>
      <c r="F1333" s="207" t="s">
        <v>1724</v>
      </c>
      <c r="G1333" s="208" t="s">
        <v>272</v>
      </c>
      <c r="H1333" s="209">
        <v>4</v>
      </c>
      <c r="I1333" s="210"/>
      <c r="J1333" s="211">
        <f t="shared" si="20"/>
        <v>0</v>
      </c>
      <c r="K1333" s="207" t="s">
        <v>21</v>
      </c>
      <c r="L1333" s="62"/>
      <c r="M1333" s="212" t="s">
        <v>21</v>
      </c>
      <c r="N1333" s="213" t="s">
        <v>42</v>
      </c>
      <c r="O1333" s="43"/>
      <c r="P1333" s="214">
        <f t="shared" si="21"/>
        <v>0</v>
      </c>
      <c r="Q1333" s="214">
        <v>1.0000000000000001E-5</v>
      </c>
      <c r="R1333" s="214">
        <f t="shared" si="22"/>
        <v>4.0000000000000003E-5</v>
      </c>
      <c r="S1333" s="214">
        <v>0</v>
      </c>
      <c r="T1333" s="215">
        <f t="shared" si="23"/>
        <v>0</v>
      </c>
      <c r="AR1333" s="25" t="s">
        <v>286</v>
      </c>
      <c r="AT1333" s="25" t="s">
        <v>170</v>
      </c>
      <c r="AU1333" s="25" t="s">
        <v>80</v>
      </c>
      <c r="AY1333" s="25" t="s">
        <v>168</v>
      </c>
      <c r="BE1333" s="216">
        <f t="shared" si="24"/>
        <v>0</v>
      </c>
      <c r="BF1333" s="216">
        <f t="shared" si="25"/>
        <v>0</v>
      </c>
      <c r="BG1333" s="216">
        <f t="shared" si="26"/>
        <v>0</v>
      </c>
      <c r="BH1333" s="216">
        <f t="shared" si="27"/>
        <v>0</v>
      </c>
      <c r="BI1333" s="216">
        <f t="shared" si="28"/>
        <v>0</v>
      </c>
      <c r="BJ1333" s="25" t="s">
        <v>78</v>
      </c>
      <c r="BK1333" s="216">
        <f t="shared" si="29"/>
        <v>0</v>
      </c>
      <c r="BL1333" s="25" t="s">
        <v>286</v>
      </c>
      <c r="BM1333" s="25" t="s">
        <v>1725</v>
      </c>
    </row>
    <row r="1334" spans="2:65" s="1" customFormat="1" ht="31.5" customHeight="1">
      <c r="B1334" s="42"/>
      <c r="C1334" s="205" t="s">
        <v>1726</v>
      </c>
      <c r="D1334" s="205" t="s">
        <v>170</v>
      </c>
      <c r="E1334" s="206" t="s">
        <v>1727</v>
      </c>
      <c r="F1334" s="207" t="s">
        <v>1728</v>
      </c>
      <c r="G1334" s="208" t="s">
        <v>272</v>
      </c>
      <c r="H1334" s="209">
        <v>1</v>
      </c>
      <c r="I1334" s="210"/>
      <c r="J1334" s="211">
        <f t="shared" si="20"/>
        <v>0</v>
      </c>
      <c r="K1334" s="207" t="s">
        <v>21</v>
      </c>
      <c r="L1334" s="62"/>
      <c r="M1334" s="212" t="s">
        <v>21</v>
      </c>
      <c r="N1334" s="213" t="s">
        <v>42</v>
      </c>
      <c r="O1334" s="43"/>
      <c r="P1334" s="214">
        <f t="shared" si="21"/>
        <v>0</v>
      </c>
      <c r="Q1334" s="214">
        <v>1.0000000000000001E-5</v>
      </c>
      <c r="R1334" s="214">
        <f t="shared" si="22"/>
        <v>1.0000000000000001E-5</v>
      </c>
      <c r="S1334" s="214">
        <v>0</v>
      </c>
      <c r="T1334" s="215">
        <f t="shared" si="23"/>
        <v>0</v>
      </c>
      <c r="AR1334" s="25" t="s">
        <v>286</v>
      </c>
      <c r="AT1334" s="25" t="s">
        <v>170</v>
      </c>
      <c r="AU1334" s="25" t="s">
        <v>80</v>
      </c>
      <c r="AY1334" s="25" t="s">
        <v>168</v>
      </c>
      <c r="BE1334" s="216">
        <f t="shared" si="24"/>
        <v>0</v>
      </c>
      <c r="BF1334" s="216">
        <f t="shared" si="25"/>
        <v>0</v>
      </c>
      <c r="BG1334" s="216">
        <f t="shared" si="26"/>
        <v>0</v>
      </c>
      <c r="BH1334" s="216">
        <f t="shared" si="27"/>
        <v>0</v>
      </c>
      <c r="BI1334" s="216">
        <f t="shared" si="28"/>
        <v>0</v>
      </c>
      <c r="BJ1334" s="25" t="s">
        <v>78</v>
      </c>
      <c r="BK1334" s="216">
        <f t="shared" si="29"/>
        <v>0</v>
      </c>
      <c r="BL1334" s="25" t="s">
        <v>286</v>
      </c>
      <c r="BM1334" s="25" t="s">
        <v>1729</v>
      </c>
    </row>
    <row r="1335" spans="2:65" s="1" customFormat="1" ht="31.5" customHeight="1">
      <c r="B1335" s="42"/>
      <c r="C1335" s="205" t="s">
        <v>1730</v>
      </c>
      <c r="D1335" s="205" t="s">
        <v>170</v>
      </c>
      <c r="E1335" s="206" t="s">
        <v>1731</v>
      </c>
      <c r="F1335" s="207" t="s">
        <v>1732</v>
      </c>
      <c r="G1335" s="208" t="s">
        <v>272</v>
      </c>
      <c r="H1335" s="209">
        <v>1</v>
      </c>
      <c r="I1335" s="210"/>
      <c r="J1335" s="211">
        <f t="shared" si="20"/>
        <v>0</v>
      </c>
      <c r="K1335" s="207" t="s">
        <v>21</v>
      </c>
      <c r="L1335" s="62"/>
      <c r="M1335" s="212" t="s">
        <v>21</v>
      </c>
      <c r="N1335" s="213" t="s">
        <v>42</v>
      </c>
      <c r="O1335" s="43"/>
      <c r="P1335" s="214">
        <f t="shared" si="21"/>
        <v>0</v>
      </c>
      <c r="Q1335" s="214">
        <v>1.0000000000000001E-5</v>
      </c>
      <c r="R1335" s="214">
        <f t="shared" si="22"/>
        <v>1.0000000000000001E-5</v>
      </c>
      <c r="S1335" s="214">
        <v>0</v>
      </c>
      <c r="T1335" s="215">
        <f t="shared" si="23"/>
        <v>0</v>
      </c>
      <c r="AR1335" s="25" t="s">
        <v>286</v>
      </c>
      <c r="AT1335" s="25" t="s">
        <v>170</v>
      </c>
      <c r="AU1335" s="25" t="s">
        <v>80</v>
      </c>
      <c r="AY1335" s="25" t="s">
        <v>168</v>
      </c>
      <c r="BE1335" s="216">
        <f t="shared" si="24"/>
        <v>0</v>
      </c>
      <c r="BF1335" s="216">
        <f t="shared" si="25"/>
        <v>0</v>
      </c>
      <c r="BG1335" s="216">
        <f t="shared" si="26"/>
        <v>0</v>
      </c>
      <c r="BH1335" s="216">
        <f t="shared" si="27"/>
        <v>0</v>
      </c>
      <c r="BI1335" s="216">
        <f t="shared" si="28"/>
        <v>0</v>
      </c>
      <c r="BJ1335" s="25" t="s">
        <v>78</v>
      </c>
      <c r="BK1335" s="216">
        <f t="shared" si="29"/>
        <v>0</v>
      </c>
      <c r="BL1335" s="25" t="s">
        <v>286</v>
      </c>
      <c r="BM1335" s="25" t="s">
        <v>1733</v>
      </c>
    </row>
    <row r="1336" spans="2:65" s="1" customFormat="1" ht="31.5" customHeight="1">
      <c r="B1336" s="42"/>
      <c r="C1336" s="205" t="s">
        <v>1734</v>
      </c>
      <c r="D1336" s="205" t="s">
        <v>170</v>
      </c>
      <c r="E1336" s="206" t="s">
        <v>1735</v>
      </c>
      <c r="F1336" s="207" t="s">
        <v>1736</v>
      </c>
      <c r="G1336" s="208" t="s">
        <v>272</v>
      </c>
      <c r="H1336" s="209">
        <v>1</v>
      </c>
      <c r="I1336" s="210"/>
      <c r="J1336" s="211">
        <f t="shared" si="20"/>
        <v>0</v>
      </c>
      <c r="K1336" s="207" t="s">
        <v>21</v>
      </c>
      <c r="L1336" s="62"/>
      <c r="M1336" s="212" t="s">
        <v>21</v>
      </c>
      <c r="N1336" s="213" t="s">
        <v>42</v>
      </c>
      <c r="O1336" s="43"/>
      <c r="P1336" s="214">
        <f t="shared" si="21"/>
        <v>0</v>
      </c>
      <c r="Q1336" s="214">
        <v>1.0000000000000001E-5</v>
      </c>
      <c r="R1336" s="214">
        <f t="shared" si="22"/>
        <v>1.0000000000000001E-5</v>
      </c>
      <c r="S1336" s="214">
        <v>0</v>
      </c>
      <c r="T1336" s="215">
        <f t="shared" si="23"/>
        <v>0</v>
      </c>
      <c r="AR1336" s="25" t="s">
        <v>286</v>
      </c>
      <c r="AT1336" s="25" t="s">
        <v>170</v>
      </c>
      <c r="AU1336" s="25" t="s">
        <v>80</v>
      </c>
      <c r="AY1336" s="25" t="s">
        <v>168</v>
      </c>
      <c r="BE1336" s="216">
        <f t="shared" si="24"/>
        <v>0</v>
      </c>
      <c r="BF1336" s="216">
        <f t="shared" si="25"/>
        <v>0</v>
      </c>
      <c r="BG1336" s="216">
        <f t="shared" si="26"/>
        <v>0</v>
      </c>
      <c r="BH1336" s="216">
        <f t="shared" si="27"/>
        <v>0</v>
      </c>
      <c r="BI1336" s="216">
        <f t="shared" si="28"/>
        <v>0</v>
      </c>
      <c r="BJ1336" s="25" t="s">
        <v>78</v>
      </c>
      <c r="BK1336" s="216">
        <f t="shared" si="29"/>
        <v>0</v>
      </c>
      <c r="BL1336" s="25" t="s">
        <v>286</v>
      </c>
      <c r="BM1336" s="25" t="s">
        <v>1737</v>
      </c>
    </row>
    <row r="1337" spans="2:65" s="1" customFormat="1" ht="31.5" customHeight="1">
      <c r="B1337" s="42"/>
      <c r="C1337" s="205" t="s">
        <v>1738</v>
      </c>
      <c r="D1337" s="205" t="s">
        <v>170</v>
      </c>
      <c r="E1337" s="206" t="s">
        <v>1739</v>
      </c>
      <c r="F1337" s="207" t="s">
        <v>1740</v>
      </c>
      <c r="G1337" s="208" t="s">
        <v>272</v>
      </c>
      <c r="H1337" s="209">
        <v>2</v>
      </c>
      <c r="I1337" s="210"/>
      <c r="J1337" s="211">
        <f t="shared" si="20"/>
        <v>0</v>
      </c>
      <c r="K1337" s="207" t="s">
        <v>21</v>
      </c>
      <c r="L1337" s="62"/>
      <c r="M1337" s="212" t="s">
        <v>21</v>
      </c>
      <c r="N1337" s="213" t="s">
        <v>42</v>
      </c>
      <c r="O1337" s="43"/>
      <c r="P1337" s="214">
        <f t="shared" si="21"/>
        <v>0</v>
      </c>
      <c r="Q1337" s="214">
        <v>1.0000000000000001E-5</v>
      </c>
      <c r="R1337" s="214">
        <f t="shared" si="22"/>
        <v>2.0000000000000002E-5</v>
      </c>
      <c r="S1337" s="214">
        <v>0</v>
      </c>
      <c r="T1337" s="215">
        <f t="shared" si="23"/>
        <v>0</v>
      </c>
      <c r="AR1337" s="25" t="s">
        <v>286</v>
      </c>
      <c r="AT1337" s="25" t="s">
        <v>170</v>
      </c>
      <c r="AU1337" s="25" t="s">
        <v>80</v>
      </c>
      <c r="AY1337" s="25" t="s">
        <v>168</v>
      </c>
      <c r="BE1337" s="216">
        <f t="shared" si="24"/>
        <v>0</v>
      </c>
      <c r="BF1337" s="216">
        <f t="shared" si="25"/>
        <v>0</v>
      </c>
      <c r="BG1337" s="216">
        <f t="shared" si="26"/>
        <v>0</v>
      </c>
      <c r="BH1337" s="216">
        <f t="shared" si="27"/>
        <v>0</v>
      </c>
      <c r="BI1337" s="216">
        <f t="shared" si="28"/>
        <v>0</v>
      </c>
      <c r="BJ1337" s="25" t="s">
        <v>78</v>
      </c>
      <c r="BK1337" s="216">
        <f t="shared" si="29"/>
        <v>0</v>
      </c>
      <c r="BL1337" s="25" t="s">
        <v>286</v>
      </c>
      <c r="BM1337" s="25" t="s">
        <v>1741</v>
      </c>
    </row>
    <row r="1338" spans="2:65" s="1" customFormat="1" ht="31.5" customHeight="1">
      <c r="B1338" s="42"/>
      <c r="C1338" s="205" t="s">
        <v>1742</v>
      </c>
      <c r="D1338" s="205" t="s">
        <v>170</v>
      </c>
      <c r="E1338" s="206" t="s">
        <v>1743</v>
      </c>
      <c r="F1338" s="207" t="s">
        <v>1744</v>
      </c>
      <c r="G1338" s="208" t="s">
        <v>272</v>
      </c>
      <c r="H1338" s="209">
        <v>2</v>
      </c>
      <c r="I1338" s="210"/>
      <c r="J1338" s="211">
        <f t="shared" si="20"/>
        <v>0</v>
      </c>
      <c r="K1338" s="207" t="s">
        <v>21</v>
      </c>
      <c r="L1338" s="62"/>
      <c r="M1338" s="212" t="s">
        <v>21</v>
      </c>
      <c r="N1338" s="213" t="s">
        <v>42</v>
      </c>
      <c r="O1338" s="43"/>
      <c r="P1338" s="214">
        <f t="shared" si="21"/>
        <v>0</v>
      </c>
      <c r="Q1338" s="214">
        <v>1.0000000000000001E-5</v>
      </c>
      <c r="R1338" s="214">
        <f t="shared" si="22"/>
        <v>2.0000000000000002E-5</v>
      </c>
      <c r="S1338" s="214">
        <v>0</v>
      </c>
      <c r="T1338" s="215">
        <f t="shared" si="23"/>
        <v>0</v>
      </c>
      <c r="AR1338" s="25" t="s">
        <v>286</v>
      </c>
      <c r="AT1338" s="25" t="s">
        <v>170</v>
      </c>
      <c r="AU1338" s="25" t="s">
        <v>80</v>
      </c>
      <c r="AY1338" s="25" t="s">
        <v>168</v>
      </c>
      <c r="BE1338" s="216">
        <f t="shared" si="24"/>
        <v>0</v>
      </c>
      <c r="BF1338" s="216">
        <f t="shared" si="25"/>
        <v>0</v>
      </c>
      <c r="BG1338" s="216">
        <f t="shared" si="26"/>
        <v>0</v>
      </c>
      <c r="BH1338" s="216">
        <f t="shared" si="27"/>
        <v>0</v>
      </c>
      <c r="BI1338" s="216">
        <f t="shared" si="28"/>
        <v>0</v>
      </c>
      <c r="BJ1338" s="25" t="s">
        <v>78</v>
      </c>
      <c r="BK1338" s="216">
        <f t="shared" si="29"/>
        <v>0</v>
      </c>
      <c r="BL1338" s="25" t="s">
        <v>286</v>
      </c>
      <c r="BM1338" s="25" t="s">
        <v>1745</v>
      </c>
    </row>
    <row r="1339" spans="2:65" s="1" customFormat="1" ht="31.5" customHeight="1">
      <c r="B1339" s="42"/>
      <c r="C1339" s="205" t="s">
        <v>1746</v>
      </c>
      <c r="D1339" s="205" t="s">
        <v>170</v>
      </c>
      <c r="E1339" s="206" t="s">
        <v>1747</v>
      </c>
      <c r="F1339" s="207" t="s">
        <v>1748</v>
      </c>
      <c r="G1339" s="208" t="s">
        <v>272</v>
      </c>
      <c r="H1339" s="209">
        <v>1</v>
      </c>
      <c r="I1339" s="210"/>
      <c r="J1339" s="211">
        <f t="shared" si="20"/>
        <v>0</v>
      </c>
      <c r="K1339" s="207" t="s">
        <v>21</v>
      </c>
      <c r="L1339" s="62"/>
      <c r="M1339" s="212" t="s">
        <v>21</v>
      </c>
      <c r="N1339" s="213" t="s">
        <v>42</v>
      </c>
      <c r="O1339" s="43"/>
      <c r="P1339" s="214">
        <f t="shared" si="21"/>
        <v>0</v>
      </c>
      <c r="Q1339" s="214">
        <v>1.0000000000000001E-5</v>
      </c>
      <c r="R1339" s="214">
        <f t="shared" si="22"/>
        <v>1.0000000000000001E-5</v>
      </c>
      <c r="S1339" s="214">
        <v>0</v>
      </c>
      <c r="T1339" s="215">
        <f t="shared" si="23"/>
        <v>0</v>
      </c>
      <c r="AR1339" s="25" t="s">
        <v>286</v>
      </c>
      <c r="AT1339" s="25" t="s">
        <v>170</v>
      </c>
      <c r="AU1339" s="25" t="s">
        <v>80</v>
      </c>
      <c r="AY1339" s="25" t="s">
        <v>168</v>
      </c>
      <c r="BE1339" s="216">
        <f t="shared" si="24"/>
        <v>0</v>
      </c>
      <c r="BF1339" s="216">
        <f t="shared" si="25"/>
        <v>0</v>
      </c>
      <c r="BG1339" s="216">
        <f t="shared" si="26"/>
        <v>0</v>
      </c>
      <c r="BH1339" s="216">
        <f t="shared" si="27"/>
        <v>0</v>
      </c>
      <c r="BI1339" s="216">
        <f t="shared" si="28"/>
        <v>0</v>
      </c>
      <c r="BJ1339" s="25" t="s">
        <v>78</v>
      </c>
      <c r="BK1339" s="216">
        <f t="shared" si="29"/>
        <v>0</v>
      </c>
      <c r="BL1339" s="25" t="s">
        <v>286</v>
      </c>
      <c r="BM1339" s="25" t="s">
        <v>1749</v>
      </c>
    </row>
    <row r="1340" spans="2:65" s="1" customFormat="1" ht="31.5" customHeight="1">
      <c r="B1340" s="42"/>
      <c r="C1340" s="205" t="s">
        <v>1750</v>
      </c>
      <c r="D1340" s="205" t="s">
        <v>170</v>
      </c>
      <c r="E1340" s="206" t="s">
        <v>1751</v>
      </c>
      <c r="F1340" s="207" t="s">
        <v>1752</v>
      </c>
      <c r="G1340" s="208" t="s">
        <v>272</v>
      </c>
      <c r="H1340" s="209">
        <v>1</v>
      </c>
      <c r="I1340" s="210"/>
      <c r="J1340" s="211">
        <f t="shared" si="20"/>
        <v>0</v>
      </c>
      <c r="K1340" s="207" t="s">
        <v>21</v>
      </c>
      <c r="L1340" s="62"/>
      <c r="M1340" s="212" t="s">
        <v>21</v>
      </c>
      <c r="N1340" s="213" t="s">
        <v>42</v>
      </c>
      <c r="O1340" s="43"/>
      <c r="P1340" s="214">
        <f t="shared" si="21"/>
        <v>0</v>
      </c>
      <c r="Q1340" s="214">
        <v>1.0000000000000001E-5</v>
      </c>
      <c r="R1340" s="214">
        <f t="shared" si="22"/>
        <v>1.0000000000000001E-5</v>
      </c>
      <c r="S1340" s="214">
        <v>0</v>
      </c>
      <c r="T1340" s="215">
        <f t="shared" si="23"/>
        <v>0</v>
      </c>
      <c r="AR1340" s="25" t="s">
        <v>286</v>
      </c>
      <c r="AT1340" s="25" t="s">
        <v>170</v>
      </c>
      <c r="AU1340" s="25" t="s">
        <v>80</v>
      </c>
      <c r="AY1340" s="25" t="s">
        <v>168</v>
      </c>
      <c r="BE1340" s="216">
        <f t="shared" si="24"/>
        <v>0</v>
      </c>
      <c r="BF1340" s="216">
        <f t="shared" si="25"/>
        <v>0</v>
      </c>
      <c r="BG1340" s="216">
        <f t="shared" si="26"/>
        <v>0</v>
      </c>
      <c r="BH1340" s="216">
        <f t="shared" si="27"/>
        <v>0</v>
      </c>
      <c r="BI1340" s="216">
        <f t="shared" si="28"/>
        <v>0</v>
      </c>
      <c r="BJ1340" s="25" t="s">
        <v>78</v>
      </c>
      <c r="BK1340" s="216">
        <f t="shared" si="29"/>
        <v>0</v>
      </c>
      <c r="BL1340" s="25" t="s">
        <v>286</v>
      </c>
      <c r="BM1340" s="25" t="s">
        <v>1753</v>
      </c>
    </row>
    <row r="1341" spans="2:65" s="1" customFormat="1" ht="31.5" customHeight="1">
      <c r="B1341" s="42"/>
      <c r="C1341" s="205" t="s">
        <v>1754</v>
      </c>
      <c r="D1341" s="205" t="s">
        <v>170</v>
      </c>
      <c r="E1341" s="206" t="s">
        <v>1755</v>
      </c>
      <c r="F1341" s="207" t="s">
        <v>1756</v>
      </c>
      <c r="G1341" s="208" t="s">
        <v>336</v>
      </c>
      <c r="H1341" s="209">
        <v>1</v>
      </c>
      <c r="I1341" s="210"/>
      <c r="J1341" s="211">
        <f t="shared" si="20"/>
        <v>0</v>
      </c>
      <c r="K1341" s="207" t="s">
        <v>21</v>
      </c>
      <c r="L1341" s="62"/>
      <c r="M1341" s="212" t="s">
        <v>21</v>
      </c>
      <c r="N1341" s="213" t="s">
        <v>42</v>
      </c>
      <c r="O1341" s="43"/>
      <c r="P1341" s="214">
        <f t="shared" si="21"/>
        <v>0</v>
      </c>
      <c r="Q1341" s="214">
        <v>1.0000000000000001E-5</v>
      </c>
      <c r="R1341" s="214">
        <f t="shared" si="22"/>
        <v>1.0000000000000001E-5</v>
      </c>
      <c r="S1341" s="214">
        <v>0</v>
      </c>
      <c r="T1341" s="215">
        <f t="shared" si="23"/>
        <v>0</v>
      </c>
      <c r="AR1341" s="25" t="s">
        <v>286</v>
      </c>
      <c r="AT1341" s="25" t="s">
        <v>170</v>
      </c>
      <c r="AU1341" s="25" t="s">
        <v>80</v>
      </c>
      <c r="AY1341" s="25" t="s">
        <v>168</v>
      </c>
      <c r="BE1341" s="216">
        <f t="shared" si="24"/>
        <v>0</v>
      </c>
      <c r="BF1341" s="216">
        <f t="shared" si="25"/>
        <v>0</v>
      </c>
      <c r="BG1341" s="216">
        <f t="shared" si="26"/>
        <v>0</v>
      </c>
      <c r="BH1341" s="216">
        <f t="shared" si="27"/>
        <v>0</v>
      </c>
      <c r="BI1341" s="216">
        <f t="shared" si="28"/>
        <v>0</v>
      </c>
      <c r="BJ1341" s="25" t="s">
        <v>78</v>
      </c>
      <c r="BK1341" s="216">
        <f t="shared" si="29"/>
        <v>0</v>
      </c>
      <c r="BL1341" s="25" t="s">
        <v>286</v>
      </c>
      <c r="BM1341" s="25" t="s">
        <v>1757</v>
      </c>
    </row>
    <row r="1342" spans="2:65" s="1" customFormat="1" ht="31.5" customHeight="1">
      <c r="B1342" s="42"/>
      <c r="C1342" s="205" t="s">
        <v>1758</v>
      </c>
      <c r="D1342" s="205" t="s">
        <v>170</v>
      </c>
      <c r="E1342" s="206" t="s">
        <v>1759</v>
      </c>
      <c r="F1342" s="207" t="s">
        <v>1760</v>
      </c>
      <c r="G1342" s="208" t="s">
        <v>272</v>
      </c>
      <c r="H1342" s="209">
        <v>1</v>
      </c>
      <c r="I1342" s="210"/>
      <c r="J1342" s="211">
        <f t="shared" ref="J1342:J1373" si="30">ROUND(I1342*H1342,2)</f>
        <v>0</v>
      </c>
      <c r="K1342" s="207" t="s">
        <v>21</v>
      </c>
      <c r="L1342" s="62"/>
      <c r="M1342" s="212" t="s">
        <v>21</v>
      </c>
      <c r="N1342" s="213" t="s">
        <v>42</v>
      </c>
      <c r="O1342" s="43"/>
      <c r="P1342" s="214">
        <f t="shared" ref="P1342:P1373" si="31">O1342*H1342</f>
        <v>0</v>
      </c>
      <c r="Q1342" s="214">
        <v>1.0000000000000001E-5</v>
      </c>
      <c r="R1342" s="214">
        <f t="shared" ref="R1342:R1373" si="32">Q1342*H1342</f>
        <v>1.0000000000000001E-5</v>
      </c>
      <c r="S1342" s="214">
        <v>0</v>
      </c>
      <c r="T1342" s="215">
        <f t="shared" ref="T1342:T1373" si="33">S1342*H1342</f>
        <v>0</v>
      </c>
      <c r="AR1342" s="25" t="s">
        <v>286</v>
      </c>
      <c r="AT1342" s="25" t="s">
        <v>170</v>
      </c>
      <c r="AU1342" s="25" t="s">
        <v>80</v>
      </c>
      <c r="AY1342" s="25" t="s">
        <v>168</v>
      </c>
      <c r="BE1342" s="216">
        <f t="shared" ref="BE1342:BE1367" si="34">IF(N1342="základní",J1342,0)</f>
        <v>0</v>
      </c>
      <c r="BF1342" s="216">
        <f t="shared" ref="BF1342:BF1367" si="35">IF(N1342="snížená",J1342,0)</f>
        <v>0</v>
      </c>
      <c r="BG1342" s="216">
        <f t="shared" ref="BG1342:BG1367" si="36">IF(N1342="zákl. přenesená",J1342,0)</f>
        <v>0</v>
      </c>
      <c r="BH1342" s="216">
        <f t="shared" ref="BH1342:BH1367" si="37">IF(N1342="sníž. přenesená",J1342,0)</f>
        <v>0</v>
      </c>
      <c r="BI1342" s="216">
        <f t="shared" ref="BI1342:BI1367" si="38">IF(N1342="nulová",J1342,0)</f>
        <v>0</v>
      </c>
      <c r="BJ1342" s="25" t="s">
        <v>78</v>
      </c>
      <c r="BK1342" s="216">
        <f t="shared" ref="BK1342:BK1367" si="39">ROUND(I1342*H1342,2)</f>
        <v>0</v>
      </c>
      <c r="BL1342" s="25" t="s">
        <v>286</v>
      </c>
      <c r="BM1342" s="25" t="s">
        <v>1761</v>
      </c>
    </row>
    <row r="1343" spans="2:65" s="1" customFormat="1" ht="31.5" customHeight="1">
      <c r="B1343" s="42"/>
      <c r="C1343" s="205" t="s">
        <v>1762</v>
      </c>
      <c r="D1343" s="205" t="s">
        <v>170</v>
      </c>
      <c r="E1343" s="206" t="s">
        <v>1763</v>
      </c>
      <c r="F1343" s="207" t="s">
        <v>1764</v>
      </c>
      <c r="G1343" s="208" t="s">
        <v>272</v>
      </c>
      <c r="H1343" s="209">
        <v>2</v>
      </c>
      <c r="I1343" s="210"/>
      <c r="J1343" s="211">
        <f t="shared" si="30"/>
        <v>0</v>
      </c>
      <c r="K1343" s="207" t="s">
        <v>21</v>
      </c>
      <c r="L1343" s="62"/>
      <c r="M1343" s="212" t="s">
        <v>21</v>
      </c>
      <c r="N1343" s="213" t="s">
        <v>42</v>
      </c>
      <c r="O1343" s="43"/>
      <c r="P1343" s="214">
        <f t="shared" si="31"/>
        <v>0</v>
      </c>
      <c r="Q1343" s="214">
        <v>1.0000000000000001E-5</v>
      </c>
      <c r="R1343" s="214">
        <f t="shared" si="32"/>
        <v>2.0000000000000002E-5</v>
      </c>
      <c r="S1343" s="214">
        <v>0</v>
      </c>
      <c r="T1343" s="215">
        <f t="shared" si="33"/>
        <v>0</v>
      </c>
      <c r="AR1343" s="25" t="s">
        <v>286</v>
      </c>
      <c r="AT1343" s="25" t="s">
        <v>170</v>
      </c>
      <c r="AU1343" s="25" t="s">
        <v>80</v>
      </c>
      <c r="AY1343" s="25" t="s">
        <v>168</v>
      </c>
      <c r="BE1343" s="216">
        <f t="shared" si="34"/>
        <v>0</v>
      </c>
      <c r="BF1343" s="216">
        <f t="shared" si="35"/>
        <v>0</v>
      </c>
      <c r="BG1343" s="216">
        <f t="shared" si="36"/>
        <v>0</v>
      </c>
      <c r="BH1343" s="216">
        <f t="shared" si="37"/>
        <v>0</v>
      </c>
      <c r="BI1343" s="216">
        <f t="shared" si="38"/>
        <v>0</v>
      </c>
      <c r="BJ1343" s="25" t="s">
        <v>78</v>
      </c>
      <c r="BK1343" s="216">
        <f t="shared" si="39"/>
        <v>0</v>
      </c>
      <c r="BL1343" s="25" t="s">
        <v>286</v>
      </c>
      <c r="BM1343" s="25" t="s">
        <v>1765</v>
      </c>
    </row>
    <row r="1344" spans="2:65" s="1" customFormat="1" ht="31.5" customHeight="1">
      <c r="B1344" s="42"/>
      <c r="C1344" s="205" t="s">
        <v>1766</v>
      </c>
      <c r="D1344" s="205" t="s">
        <v>170</v>
      </c>
      <c r="E1344" s="206" t="s">
        <v>1767</v>
      </c>
      <c r="F1344" s="207" t="s">
        <v>1768</v>
      </c>
      <c r="G1344" s="208" t="s">
        <v>272</v>
      </c>
      <c r="H1344" s="209">
        <v>1</v>
      </c>
      <c r="I1344" s="210"/>
      <c r="J1344" s="211">
        <f t="shared" si="30"/>
        <v>0</v>
      </c>
      <c r="K1344" s="207" t="s">
        <v>21</v>
      </c>
      <c r="L1344" s="62"/>
      <c r="M1344" s="212" t="s">
        <v>21</v>
      </c>
      <c r="N1344" s="213" t="s">
        <v>42</v>
      </c>
      <c r="O1344" s="43"/>
      <c r="P1344" s="214">
        <f t="shared" si="31"/>
        <v>0</v>
      </c>
      <c r="Q1344" s="214">
        <v>1.0000000000000001E-5</v>
      </c>
      <c r="R1344" s="214">
        <f t="shared" si="32"/>
        <v>1.0000000000000001E-5</v>
      </c>
      <c r="S1344" s="214">
        <v>0</v>
      </c>
      <c r="T1344" s="215">
        <f t="shared" si="33"/>
        <v>0</v>
      </c>
      <c r="AR1344" s="25" t="s">
        <v>286</v>
      </c>
      <c r="AT1344" s="25" t="s">
        <v>170</v>
      </c>
      <c r="AU1344" s="25" t="s">
        <v>80</v>
      </c>
      <c r="AY1344" s="25" t="s">
        <v>168</v>
      </c>
      <c r="BE1344" s="216">
        <f t="shared" si="34"/>
        <v>0</v>
      </c>
      <c r="BF1344" s="216">
        <f t="shared" si="35"/>
        <v>0</v>
      </c>
      <c r="BG1344" s="216">
        <f t="shared" si="36"/>
        <v>0</v>
      </c>
      <c r="BH1344" s="216">
        <f t="shared" si="37"/>
        <v>0</v>
      </c>
      <c r="BI1344" s="216">
        <f t="shared" si="38"/>
        <v>0</v>
      </c>
      <c r="BJ1344" s="25" t="s">
        <v>78</v>
      </c>
      <c r="BK1344" s="216">
        <f t="shared" si="39"/>
        <v>0</v>
      </c>
      <c r="BL1344" s="25" t="s">
        <v>286</v>
      </c>
      <c r="BM1344" s="25" t="s">
        <v>1769</v>
      </c>
    </row>
    <row r="1345" spans="2:65" s="1" customFormat="1" ht="31.5" customHeight="1">
      <c r="B1345" s="42"/>
      <c r="C1345" s="205" t="s">
        <v>1770</v>
      </c>
      <c r="D1345" s="205" t="s">
        <v>170</v>
      </c>
      <c r="E1345" s="206" t="s">
        <v>1771</v>
      </c>
      <c r="F1345" s="207" t="s">
        <v>1772</v>
      </c>
      <c r="G1345" s="208" t="s">
        <v>272</v>
      </c>
      <c r="H1345" s="209">
        <v>4</v>
      </c>
      <c r="I1345" s="210"/>
      <c r="J1345" s="211">
        <f t="shared" si="30"/>
        <v>0</v>
      </c>
      <c r="K1345" s="207" t="s">
        <v>21</v>
      </c>
      <c r="L1345" s="62"/>
      <c r="M1345" s="212" t="s">
        <v>21</v>
      </c>
      <c r="N1345" s="213" t="s">
        <v>42</v>
      </c>
      <c r="O1345" s="43"/>
      <c r="P1345" s="214">
        <f t="shared" si="31"/>
        <v>0</v>
      </c>
      <c r="Q1345" s="214">
        <v>1.0000000000000001E-5</v>
      </c>
      <c r="R1345" s="214">
        <f t="shared" si="32"/>
        <v>4.0000000000000003E-5</v>
      </c>
      <c r="S1345" s="214">
        <v>0</v>
      </c>
      <c r="T1345" s="215">
        <f t="shared" si="33"/>
        <v>0</v>
      </c>
      <c r="AR1345" s="25" t="s">
        <v>286</v>
      </c>
      <c r="AT1345" s="25" t="s">
        <v>170</v>
      </c>
      <c r="AU1345" s="25" t="s">
        <v>80</v>
      </c>
      <c r="AY1345" s="25" t="s">
        <v>168</v>
      </c>
      <c r="BE1345" s="216">
        <f t="shared" si="34"/>
        <v>0</v>
      </c>
      <c r="BF1345" s="216">
        <f t="shared" si="35"/>
        <v>0</v>
      </c>
      <c r="BG1345" s="216">
        <f t="shared" si="36"/>
        <v>0</v>
      </c>
      <c r="BH1345" s="216">
        <f t="shared" si="37"/>
        <v>0</v>
      </c>
      <c r="BI1345" s="216">
        <f t="shared" si="38"/>
        <v>0</v>
      </c>
      <c r="BJ1345" s="25" t="s">
        <v>78</v>
      </c>
      <c r="BK1345" s="216">
        <f t="shared" si="39"/>
        <v>0</v>
      </c>
      <c r="BL1345" s="25" t="s">
        <v>286</v>
      </c>
      <c r="BM1345" s="25" t="s">
        <v>1773</v>
      </c>
    </row>
    <row r="1346" spans="2:65" s="1" customFormat="1" ht="31.5" customHeight="1">
      <c r="B1346" s="42"/>
      <c r="C1346" s="205" t="s">
        <v>1774</v>
      </c>
      <c r="D1346" s="205" t="s">
        <v>170</v>
      </c>
      <c r="E1346" s="206" t="s">
        <v>1775</v>
      </c>
      <c r="F1346" s="207" t="s">
        <v>1776</v>
      </c>
      <c r="G1346" s="208" t="s">
        <v>272</v>
      </c>
      <c r="H1346" s="209">
        <v>3</v>
      </c>
      <c r="I1346" s="210"/>
      <c r="J1346" s="211">
        <f t="shared" si="30"/>
        <v>0</v>
      </c>
      <c r="K1346" s="207" t="s">
        <v>21</v>
      </c>
      <c r="L1346" s="62"/>
      <c r="M1346" s="212" t="s">
        <v>21</v>
      </c>
      <c r="N1346" s="213" t="s">
        <v>42</v>
      </c>
      <c r="O1346" s="43"/>
      <c r="P1346" s="214">
        <f t="shared" si="31"/>
        <v>0</v>
      </c>
      <c r="Q1346" s="214">
        <v>1.0000000000000001E-5</v>
      </c>
      <c r="R1346" s="214">
        <f t="shared" si="32"/>
        <v>3.0000000000000004E-5</v>
      </c>
      <c r="S1346" s="214">
        <v>0</v>
      </c>
      <c r="T1346" s="215">
        <f t="shared" si="33"/>
        <v>0</v>
      </c>
      <c r="AR1346" s="25" t="s">
        <v>286</v>
      </c>
      <c r="AT1346" s="25" t="s">
        <v>170</v>
      </c>
      <c r="AU1346" s="25" t="s">
        <v>80</v>
      </c>
      <c r="AY1346" s="25" t="s">
        <v>168</v>
      </c>
      <c r="BE1346" s="216">
        <f t="shared" si="34"/>
        <v>0</v>
      </c>
      <c r="BF1346" s="216">
        <f t="shared" si="35"/>
        <v>0</v>
      </c>
      <c r="BG1346" s="216">
        <f t="shared" si="36"/>
        <v>0</v>
      </c>
      <c r="BH1346" s="216">
        <f t="shared" si="37"/>
        <v>0</v>
      </c>
      <c r="BI1346" s="216">
        <f t="shared" si="38"/>
        <v>0</v>
      </c>
      <c r="BJ1346" s="25" t="s">
        <v>78</v>
      </c>
      <c r="BK1346" s="216">
        <f t="shared" si="39"/>
        <v>0</v>
      </c>
      <c r="BL1346" s="25" t="s">
        <v>286</v>
      </c>
      <c r="BM1346" s="25" t="s">
        <v>1777</v>
      </c>
    </row>
    <row r="1347" spans="2:65" s="1" customFormat="1" ht="31.5" customHeight="1">
      <c r="B1347" s="42"/>
      <c r="C1347" s="205" t="s">
        <v>1778</v>
      </c>
      <c r="D1347" s="205" t="s">
        <v>170</v>
      </c>
      <c r="E1347" s="206" t="s">
        <v>1779</v>
      </c>
      <c r="F1347" s="207" t="s">
        <v>1780</v>
      </c>
      <c r="G1347" s="208" t="s">
        <v>272</v>
      </c>
      <c r="H1347" s="209">
        <v>1</v>
      </c>
      <c r="I1347" s="210"/>
      <c r="J1347" s="211">
        <f t="shared" si="30"/>
        <v>0</v>
      </c>
      <c r="K1347" s="207" t="s">
        <v>21</v>
      </c>
      <c r="L1347" s="62"/>
      <c r="M1347" s="212" t="s">
        <v>21</v>
      </c>
      <c r="N1347" s="213" t="s">
        <v>42</v>
      </c>
      <c r="O1347" s="43"/>
      <c r="P1347" s="214">
        <f t="shared" si="31"/>
        <v>0</v>
      </c>
      <c r="Q1347" s="214">
        <v>1.0000000000000001E-5</v>
      </c>
      <c r="R1347" s="214">
        <f t="shared" si="32"/>
        <v>1.0000000000000001E-5</v>
      </c>
      <c r="S1347" s="214">
        <v>0</v>
      </c>
      <c r="T1347" s="215">
        <f t="shared" si="33"/>
        <v>0</v>
      </c>
      <c r="AR1347" s="25" t="s">
        <v>286</v>
      </c>
      <c r="AT1347" s="25" t="s">
        <v>170</v>
      </c>
      <c r="AU1347" s="25" t="s">
        <v>80</v>
      </c>
      <c r="AY1347" s="25" t="s">
        <v>168</v>
      </c>
      <c r="BE1347" s="216">
        <f t="shared" si="34"/>
        <v>0</v>
      </c>
      <c r="BF1347" s="216">
        <f t="shared" si="35"/>
        <v>0</v>
      </c>
      <c r="BG1347" s="216">
        <f t="shared" si="36"/>
        <v>0</v>
      </c>
      <c r="BH1347" s="216">
        <f t="shared" si="37"/>
        <v>0</v>
      </c>
      <c r="BI1347" s="216">
        <f t="shared" si="38"/>
        <v>0</v>
      </c>
      <c r="BJ1347" s="25" t="s">
        <v>78</v>
      </c>
      <c r="BK1347" s="216">
        <f t="shared" si="39"/>
        <v>0</v>
      </c>
      <c r="BL1347" s="25" t="s">
        <v>286</v>
      </c>
      <c r="BM1347" s="25" t="s">
        <v>1781</v>
      </c>
    </row>
    <row r="1348" spans="2:65" s="1" customFormat="1" ht="31.5" customHeight="1">
      <c r="B1348" s="42"/>
      <c r="C1348" s="205" t="s">
        <v>1782</v>
      </c>
      <c r="D1348" s="205" t="s">
        <v>170</v>
      </c>
      <c r="E1348" s="206" t="s">
        <v>1783</v>
      </c>
      <c r="F1348" s="207" t="s">
        <v>1784</v>
      </c>
      <c r="G1348" s="208" t="s">
        <v>272</v>
      </c>
      <c r="H1348" s="209">
        <v>1</v>
      </c>
      <c r="I1348" s="210"/>
      <c r="J1348" s="211">
        <f t="shared" si="30"/>
        <v>0</v>
      </c>
      <c r="K1348" s="207" t="s">
        <v>21</v>
      </c>
      <c r="L1348" s="62"/>
      <c r="M1348" s="212" t="s">
        <v>21</v>
      </c>
      <c r="N1348" s="213" t="s">
        <v>42</v>
      </c>
      <c r="O1348" s="43"/>
      <c r="P1348" s="214">
        <f t="shared" si="31"/>
        <v>0</v>
      </c>
      <c r="Q1348" s="214">
        <v>1.0000000000000001E-5</v>
      </c>
      <c r="R1348" s="214">
        <f t="shared" si="32"/>
        <v>1.0000000000000001E-5</v>
      </c>
      <c r="S1348" s="214">
        <v>0</v>
      </c>
      <c r="T1348" s="215">
        <f t="shared" si="33"/>
        <v>0</v>
      </c>
      <c r="AR1348" s="25" t="s">
        <v>286</v>
      </c>
      <c r="AT1348" s="25" t="s">
        <v>170</v>
      </c>
      <c r="AU1348" s="25" t="s">
        <v>80</v>
      </c>
      <c r="AY1348" s="25" t="s">
        <v>168</v>
      </c>
      <c r="BE1348" s="216">
        <f t="shared" si="34"/>
        <v>0</v>
      </c>
      <c r="BF1348" s="216">
        <f t="shared" si="35"/>
        <v>0</v>
      </c>
      <c r="BG1348" s="216">
        <f t="shared" si="36"/>
        <v>0</v>
      </c>
      <c r="BH1348" s="216">
        <f t="shared" si="37"/>
        <v>0</v>
      </c>
      <c r="BI1348" s="216">
        <f t="shared" si="38"/>
        <v>0</v>
      </c>
      <c r="BJ1348" s="25" t="s">
        <v>78</v>
      </c>
      <c r="BK1348" s="216">
        <f t="shared" si="39"/>
        <v>0</v>
      </c>
      <c r="BL1348" s="25" t="s">
        <v>286</v>
      </c>
      <c r="BM1348" s="25" t="s">
        <v>1785</v>
      </c>
    </row>
    <row r="1349" spans="2:65" s="1" customFormat="1" ht="31.5" customHeight="1">
      <c r="B1349" s="42"/>
      <c r="C1349" s="205" t="s">
        <v>1786</v>
      </c>
      <c r="D1349" s="205" t="s">
        <v>170</v>
      </c>
      <c r="E1349" s="206" t="s">
        <v>1787</v>
      </c>
      <c r="F1349" s="207" t="s">
        <v>1788</v>
      </c>
      <c r="G1349" s="208" t="s">
        <v>272</v>
      </c>
      <c r="H1349" s="209">
        <v>2</v>
      </c>
      <c r="I1349" s="210"/>
      <c r="J1349" s="211">
        <f t="shared" si="30"/>
        <v>0</v>
      </c>
      <c r="K1349" s="207" t="s">
        <v>21</v>
      </c>
      <c r="L1349" s="62"/>
      <c r="M1349" s="212" t="s">
        <v>21</v>
      </c>
      <c r="N1349" s="213" t="s">
        <v>42</v>
      </c>
      <c r="O1349" s="43"/>
      <c r="P1349" s="214">
        <f t="shared" si="31"/>
        <v>0</v>
      </c>
      <c r="Q1349" s="214">
        <v>1.0000000000000001E-5</v>
      </c>
      <c r="R1349" s="214">
        <f t="shared" si="32"/>
        <v>2.0000000000000002E-5</v>
      </c>
      <c r="S1349" s="214">
        <v>0</v>
      </c>
      <c r="T1349" s="215">
        <f t="shared" si="33"/>
        <v>0</v>
      </c>
      <c r="AR1349" s="25" t="s">
        <v>286</v>
      </c>
      <c r="AT1349" s="25" t="s">
        <v>170</v>
      </c>
      <c r="AU1349" s="25" t="s">
        <v>80</v>
      </c>
      <c r="AY1349" s="25" t="s">
        <v>168</v>
      </c>
      <c r="BE1349" s="216">
        <f t="shared" si="34"/>
        <v>0</v>
      </c>
      <c r="BF1349" s="216">
        <f t="shared" si="35"/>
        <v>0</v>
      </c>
      <c r="BG1349" s="216">
        <f t="shared" si="36"/>
        <v>0</v>
      </c>
      <c r="BH1349" s="216">
        <f t="shared" si="37"/>
        <v>0</v>
      </c>
      <c r="BI1349" s="216">
        <f t="shared" si="38"/>
        <v>0</v>
      </c>
      <c r="BJ1349" s="25" t="s">
        <v>78</v>
      </c>
      <c r="BK1349" s="216">
        <f t="shared" si="39"/>
        <v>0</v>
      </c>
      <c r="BL1349" s="25" t="s">
        <v>286</v>
      </c>
      <c r="BM1349" s="25" t="s">
        <v>1789</v>
      </c>
    </row>
    <row r="1350" spans="2:65" s="1" customFormat="1" ht="31.5" customHeight="1">
      <c r="B1350" s="42"/>
      <c r="C1350" s="205" t="s">
        <v>1790</v>
      </c>
      <c r="D1350" s="205" t="s">
        <v>170</v>
      </c>
      <c r="E1350" s="206" t="s">
        <v>1791</v>
      </c>
      <c r="F1350" s="207" t="s">
        <v>1792</v>
      </c>
      <c r="G1350" s="208" t="s">
        <v>272</v>
      </c>
      <c r="H1350" s="209">
        <v>2</v>
      </c>
      <c r="I1350" s="210"/>
      <c r="J1350" s="211">
        <f t="shared" si="30"/>
        <v>0</v>
      </c>
      <c r="K1350" s="207" t="s">
        <v>21</v>
      </c>
      <c r="L1350" s="62"/>
      <c r="M1350" s="212" t="s">
        <v>21</v>
      </c>
      <c r="N1350" s="213" t="s">
        <v>42</v>
      </c>
      <c r="O1350" s="43"/>
      <c r="P1350" s="214">
        <f t="shared" si="31"/>
        <v>0</v>
      </c>
      <c r="Q1350" s="214">
        <v>1.0000000000000001E-5</v>
      </c>
      <c r="R1350" s="214">
        <f t="shared" si="32"/>
        <v>2.0000000000000002E-5</v>
      </c>
      <c r="S1350" s="214">
        <v>0</v>
      </c>
      <c r="T1350" s="215">
        <f t="shared" si="33"/>
        <v>0</v>
      </c>
      <c r="AR1350" s="25" t="s">
        <v>286</v>
      </c>
      <c r="AT1350" s="25" t="s">
        <v>170</v>
      </c>
      <c r="AU1350" s="25" t="s">
        <v>80</v>
      </c>
      <c r="AY1350" s="25" t="s">
        <v>168</v>
      </c>
      <c r="BE1350" s="216">
        <f t="shared" si="34"/>
        <v>0</v>
      </c>
      <c r="BF1350" s="216">
        <f t="shared" si="35"/>
        <v>0</v>
      </c>
      <c r="BG1350" s="216">
        <f t="shared" si="36"/>
        <v>0</v>
      </c>
      <c r="BH1350" s="216">
        <f t="shared" si="37"/>
        <v>0</v>
      </c>
      <c r="BI1350" s="216">
        <f t="shared" si="38"/>
        <v>0</v>
      </c>
      <c r="BJ1350" s="25" t="s">
        <v>78</v>
      </c>
      <c r="BK1350" s="216">
        <f t="shared" si="39"/>
        <v>0</v>
      </c>
      <c r="BL1350" s="25" t="s">
        <v>286</v>
      </c>
      <c r="BM1350" s="25" t="s">
        <v>1793</v>
      </c>
    </row>
    <row r="1351" spans="2:65" s="1" customFormat="1" ht="31.5" customHeight="1">
      <c r="B1351" s="42"/>
      <c r="C1351" s="205" t="s">
        <v>1794</v>
      </c>
      <c r="D1351" s="205" t="s">
        <v>170</v>
      </c>
      <c r="E1351" s="206" t="s">
        <v>1795</v>
      </c>
      <c r="F1351" s="207" t="s">
        <v>1796</v>
      </c>
      <c r="G1351" s="208" t="s">
        <v>272</v>
      </c>
      <c r="H1351" s="209">
        <v>1</v>
      </c>
      <c r="I1351" s="210"/>
      <c r="J1351" s="211">
        <f t="shared" si="30"/>
        <v>0</v>
      </c>
      <c r="K1351" s="207" t="s">
        <v>21</v>
      </c>
      <c r="L1351" s="62"/>
      <c r="M1351" s="212" t="s">
        <v>21</v>
      </c>
      <c r="N1351" s="213" t="s">
        <v>42</v>
      </c>
      <c r="O1351" s="43"/>
      <c r="P1351" s="214">
        <f t="shared" si="31"/>
        <v>0</v>
      </c>
      <c r="Q1351" s="214">
        <v>1.0000000000000001E-5</v>
      </c>
      <c r="R1351" s="214">
        <f t="shared" si="32"/>
        <v>1.0000000000000001E-5</v>
      </c>
      <c r="S1351" s="214">
        <v>0</v>
      </c>
      <c r="T1351" s="215">
        <f t="shared" si="33"/>
        <v>0</v>
      </c>
      <c r="AR1351" s="25" t="s">
        <v>286</v>
      </c>
      <c r="AT1351" s="25" t="s">
        <v>170</v>
      </c>
      <c r="AU1351" s="25" t="s">
        <v>80</v>
      </c>
      <c r="AY1351" s="25" t="s">
        <v>168</v>
      </c>
      <c r="BE1351" s="216">
        <f t="shared" si="34"/>
        <v>0</v>
      </c>
      <c r="BF1351" s="216">
        <f t="shared" si="35"/>
        <v>0</v>
      </c>
      <c r="BG1351" s="216">
        <f t="shared" si="36"/>
        <v>0</v>
      </c>
      <c r="BH1351" s="216">
        <f t="shared" si="37"/>
        <v>0</v>
      </c>
      <c r="BI1351" s="216">
        <f t="shared" si="38"/>
        <v>0</v>
      </c>
      <c r="BJ1351" s="25" t="s">
        <v>78</v>
      </c>
      <c r="BK1351" s="216">
        <f t="shared" si="39"/>
        <v>0</v>
      </c>
      <c r="BL1351" s="25" t="s">
        <v>286</v>
      </c>
      <c r="BM1351" s="25" t="s">
        <v>1797</v>
      </c>
    </row>
    <row r="1352" spans="2:65" s="1" customFormat="1" ht="31.5" customHeight="1">
      <c r="B1352" s="42"/>
      <c r="C1352" s="205" t="s">
        <v>1798</v>
      </c>
      <c r="D1352" s="205" t="s">
        <v>170</v>
      </c>
      <c r="E1352" s="206" t="s">
        <v>1799</v>
      </c>
      <c r="F1352" s="207" t="s">
        <v>1800</v>
      </c>
      <c r="G1352" s="208" t="s">
        <v>272</v>
      </c>
      <c r="H1352" s="209">
        <v>1</v>
      </c>
      <c r="I1352" s="210"/>
      <c r="J1352" s="211">
        <f t="shared" si="30"/>
        <v>0</v>
      </c>
      <c r="K1352" s="207" t="s">
        <v>21</v>
      </c>
      <c r="L1352" s="62"/>
      <c r="M1352" s="212" t="s">
        <v>21</v>
      </c>
      <c r="N1352" s="213" t="s">
        <v>42</v>
      </c>
      <c r="O1352" s="43"/>
      <c r="P1352" s="214">
        <f t="shared" si="31"/>
        <v>0</v>
      </c>
      <c r="Q1352" s="214">
        <v>1.0000000000000001E-5</v>
      </c>
      <c r="R1352" s="214">
        <f t="shared" si="32"/>
        <v>1.0000000000000001E-5</v>
      </c>
      <c r="S1352" s="214">
        <v>0</v>
      </c>
      <c r="T1352" s="215">
        <f t="shared" si="33"/>
        <v>0</v>
      </c>
      <c r="AR1352" s="25" t="s">
        <v>286</v>
      </c>
      <c r="AT1352" s="25" t="s">
        <v>170</v>
      </c>
      <c r="AU1352" s="25" t="s">
        <v>80</v>
      </c>
      <c r="AY1352" s="25" t="s">
        <v>168</v>
      </c>
      <c r="BE1352" s="216">
        <f t="shared" si="34"/>
        <v>0</v>
      </c>
      <c r="BF1352" s="216">
        <f t="shared" si="35"/>
        <v>0</v>
      </c>
      <c r="BG1352" s="216">
        <f t="shared" si="36"/>
        <v>0</v>
      </c>
      <c r="BH1352" s="216">
        <f t="shared" si="37"/>
        <v>0</v>
      </c>
      <c r="BI1352" s="216">
        <f t="shared" si="38"/>
        <v>0</v>
      </c>
      <c r="BJ1352" s="25" t="s">
        <v>78</v>
      </c>
      <c r="BK1352" s="216">
        <f t="shared" si="39"/>
        <v>0</v>
      </c>
      <c r="BL1352" s="25" t="s">
        <v>286</v>
      </c>
      <c r="BM1352" s="25" t="s">
        <v>1801</v>
      </c>
    </row>
    <row r="1353" spans="2:65" s="1" customFormat="1" ht="22.5" customHeight="1">
      <c r="B1353" s="42"/>
      <c r="C1353" s="205" t="s">
        <v>1802</v>
      </c>
      <c r="D1353" s="205" t="s">
        <v>170</v>
      </c>
      <c r="E1353" s="206" t="s">
        <v>1803</v>
      </c>
      <c r="F1353" s="207" t="s">
        <v>1804</v>
      </c>
      <c r="G1353" s="208" t="s">
        <v>336</v>
      </c>
      <c r="H1353" s="209">
        <v>1</v>
      </c>
      <c r="I1353" s="210"/>
      <c r="J1353" s="211">
        <f t="shared" si="30"/>
        <v>0</v>
      </c>
      <c r="K1353" s="207" t="s">
        <v>21</v>
      </c>
      <c r="L1353" s="62"/>
      <c r="M1353" s="212" t="s">
        <v>21</v>
      </c>
      <c r="N1353" s="213" t="s">
        <v>42</v>
      </c>
      <c r="O1353" s="43"/>
      <c r="P1353" s="214">
        <f t="shared" si="31"/>
        <v>0</v>
      </c>
      <c r="Q1353" s="214">
        <v>1.0000000000000001E-5</v>
      </c>
      <c r="R1353" s="214">
        <f t="shared" si="32"/>
        <v>1.0000000000000001E-5</v>
      </c>
      <c r="S1353" s="214">
        <v>0</v>
      </c>
      <c r="T1353" s="215">
        <f t="shared" si="33"/>
        <v>0</v>
      </c>
      <c r="AR1353" s="25" t="s">
        <v>286</v>
      </c>
      <c r="AT1353" s="25" t="s">
        <v>170</v>
      </c>
      <c r="AU1353" s="25" t="s">
        <v>80</v>
      </c>
      <c r="AY1353" s="25" t="s">
        <v>168</v>
      </c>
      <c r="BE1353" s="216">
        <f t="shared" si="34"/>
        <v>0</v>
      </c>
      <c r="BF1353" s="216">
        <f t="shared" si="35"/>
        <v>0</v>
      </c>
      <c r="BG1353" s="216">
        <f t="shared" si="36"/>
        <v>0</v>
      </c>
      <c r="BH1353" s="216">
        <f t="shared" si="37"/>
        <v>0</v>
      </c>
      <c r="BI1353" s="216">
        <f t="shared" si="38"/>
        <v>0</v>
      </c>
      <c r="BJ1353" s="25" t="s">
        <v>78</v>
      </c>
      <c r="BK1353" s="216">
        <f t="shared" si="39"/>
        <v>0</v>
      </c>
      <c r="BL1353" s="25" t="s">
        <v>286</v>
      </c>
      <c r="BM1353" s="25" t="s">
        <v>1805</v>
      </c>
    </row>
    <row r="1354" spans="2:65" s="1" customFormat="1" ht="31.5" customHeight="1">
      <c r="B1354" s="42"/>
      <c r="C1354" s="205" t="s">
        <v>1806</v>
      </c>
      <c r="D1354" s="205" t="s">
        <v>170</v>
      </c>
      <c r="E1354" s="206" t="s">
        <v>1807</v>
      </c>
      <c r="F1354" s="207" t="s">
        <v>1808</v>
      </c>
      <c r="G1354" s="208" t="s">
        <v>336</v>
      </c>
      <c r="H1354" s="209">
        <v>12</v>
      </c>
      <c r="I1354" s="210"/>
      <c r="J1354" s="211">
        <f t="shared" si="30"/>
        <v>0</v>
      </c>
      <c r="K1354" s="207" t="s">
        <v>21</v>
      </c>
      <c r="L1354" s="62"/>
      <c r="M1354" s="212" t="s">
        <v>21</v>
      </c>
      <c r="N1354" s="213" t="s">
        <v>42</v>
      </c>
      <c r="O1354" s="43"/>
      <c r="P1354" s="214">
        <f t="shared" si="31"/>
        <v>0</v>
      </c>
      <c r="Q1354" s="214">
        <v>1.0000000000000001E-5</v>
      </c>
      <c r="R1354" s="214">
        <f t="shared" si="32"/>
        <v>1.2000000000000002E-4</v>
      </c>
      <c r="S1354" s="214">
        <v>0</v>
      </c>
      <c r="T1354" s="215">
        <f t="shared" si="33"/>
        <v>0</v>
      </c>
      <c r="AR1354" s="25" t="s">
        <v>286</v>
      </c>
      <c r="AT1354" s="25" t="s">
        <v>170</v>
      </c>
      <c r="AU1354" s="25" t="s">
        <v>80</v>
      </c>
      <c r="AY1354" s="25" t="s">
        <v>168</v>
      </c>
      <c r="BE1354" s="216">
        <f t="shared" si="34"/>
        <v>0</v>
      </c>
      <c r="BF1354" s="216">
        <f t="shared" si="35"/>
        <v>0</v>
      </c>
      <c r="BG1354" s="216">
        <f t="shared" si="36"/>
        <v>0</v>
      </c>
      <c r="BH1354" s="216">
        <f t="shared" si="37"/>
        <v>0</v>
      </c>
      <c r="BI1354" s="216">
        <f t="shared" si="38"/>
        <v>0</v>
      </c>
      <c r="BJ1354" s="25" t="s">
        <v>78</v>
      </c>
      <c r="BK1354" s="216">
        <f t="shared" si="39"/>
        <v>0</v>
      </c>
      <c r="BL1354" s="25" t="s">
        <v>286</v>
      </c>
      <c r="BM1354" s="25" t="s">
        <v>1809</v>
      </c>
    </row>
    <row r="1355" spans="2:65" s="1" customFormat="1" ht="31.5" customHeight="1">
      <c r="B1355" s="42"/>
      <c r="C1355" s="205" t="s">
        <v>1810</v>
      </c>
      <c r="D1355" s="205" t="s">
        <v>170</v>
      </c>
      <c r="E1355" s="206" t="s">
        <v>1811</v>
      </c>
      <c r="F1355" s="207" t="s">
        <v>1812</v>
      </c>
      <c r="G1355" s="208" t="s">
        <v>272</v>
      </c>
      <c r="H1355" s="209">
        <v>14</v>
      </c>
      <c r="I1355" s="210"/>
      <c r="J1355" s="211">
        <f t="shared" si="30"/>
        <v>0</v>
      </c>
      <c r="K1355" s="207" t="s">
        <v>21</v>
      </c>
      <c r="L1355" s="62"/>
      <c r="M1355" s="212" t="s">
        <v>21</v>
      </c>
      <c r="N1355" s="213" t="s">
        <v>42</v>
      </c>
      <c r="O1355" s="43"/>
      <c r="P1355" s="214">
        <f t="shared" si="31"/>
        <v>0</v>
      </c>
      <c r="Q1355" s="214">
        <v>1.0000000000000001E-5</v>
      </c>
      <c r="R1355" s="214">
        <f t="shared" si="32"/>
        <v>1.4000000000000001E-4</v>
      </c>
      <c r="S1355" s="214">
        <v>0</v>
      </c>
      <c r="T1355" s="215">
        <f t="shared" si="33"/>
        <v>0</v>
      </c>
      <c r="AR1355" s="25" t="s">
        <v>286</v>
      </c>
      <c r="AT1355" s="25" t="s">
        <v>170</v>
      </c>
      <c r="AU1355" s="25" t="s">
        <v>80</v>
      </c>
      <c r="AY1355" s="25" t="s">
        <v>168</v>
      </c>
      <c r="BE1355" s="216">
        <f t="shared" si="34"/>
        <v>0</v>
      </c>
      <c r="BF1355" s="216">
        <f t="shared" si="35"/>
        <v>0</v>
      </c>
      <c r="BG1355" s="216">
        <f t="shared" si="36"/>
        <v>0</v>
      </c>
      <c r="BH1355" s="216">
        <f t="shared" si="37"/>
        <v>0</v>
      </c>
      <c r="BI1355" s="216">
        <f t="shared" si="38"/>
        <v>0</v>
      </c>
      <c r="BJ1355" s="25" t="s">
        <v>78</v>
      </c>
      <c r="BK1355" s="216">
        <f t="shared" si="39"/>
        <v>0</v>
      </c>
      <c r="BL1355" s="25" t="s">
        <v>286</v>
      </c>
      <c r="BM1355" s="25" t="s">
        <v>1813</v>
      </c>
    </row>
    <row r="1356" spans="2:65" s="1" customFormat="1" ht="31.5" customHeight="1">
      <c r="B1356" s="42"/>
      <c r="C1356" s="205" t="s">
        <v>1814</v>
      </c>
      <c r="D1356" s="205" t="s">
        <v>170</v>
      </c>
      <c r="E1356" s="206" t="s">
        <v>1815</v>
      </c>
      <c r="F1356" s="207" t="s">
        <v>1816</v>
      </c>
      <c r="G1356" s="208" t="s">
        <v>272</v>
      </c>
      <c r="H1356" s="209">
        <v>22</v>
      </c>
      <c r="I1356" s="210"/>
      <c r="J1356" s="211">
        <f t="shared" si="30"/>
        <v>0</v>
      </c>
      <c r="K1356" s="207" t="s">
        <v>21</v>
      </c>
      <c r="L1356" s="62"/>
      <c r="M1356" s="212" t="s">
        <v>21</v>
      </c>
      <c r="N1356" s="213" t="s">
        <v>42</v>
      </c>
      <c r="O1356" s="43"/>
      <c r="P1356" s="214">
        <f t="shared" si="31"/>
        <v>0</v>
      </c>
      <c r="Q1356" s="214">
        <v>1.0000000000000001E-5</v>
      </c>
      <c r="R1356" s="214">
        <f t="shared" si="32"/>
        <v>2.2000000000000001E-4</v>
      </c>
      <c r="S1356" s="214">
        <v>0</v>
      </c>
      <c r="T1356" s="215">
        <f t="shared" si="33"/>
        <v>0</v>
      </c>
      <c r="AR1356" s="25" t="s">
        <v>286</v>
      </c>
      <c r="AT1356" s="25" t="s">
        <v>170</v>
      </c>
      <c r="AU1356" s="25" t="s">
        <v>80</v>
      </c>
      <c r="AY1356" s="25" t="s">
        <v>168</v>
      </c>
      <c r="BE1356" s="216">
        <f t="shared" si="34"/>
        <v>0</v>
      </c>
      <c r="BF1356" s="216">
        <f t="shared" si="35"/>
        <v>0</v>
      </c>
      <c r="BG1356" s="216">
        <f t="shared" si="36"/>
        <v>0</v>
      </c>
      <c r="BH1356" s="216">
        <f t="shared" si="37"/>
        <v>0</v>
      </c>
      <c r="BI1356" s="216">
        <f t="shared" si="38"/>
        <v>0</v>
      </c>
      <c r="BJ1356" s="25" t="s">
        <v>78</v>
      </c>
      <c r="BK1356" s="216">
        <f t="shared" si="39"/>
        <v>0</v>
      </c>
      <c r="BL1356" s="25" t="s">
        <v>286</v>
      </c>
      <c r="BM1356" s="25" t="s">
        <v>1817</v>
      </c>
    </row>
    <row r="1357" spans="2:65" s="1" customFormat="1" ht="31.5" customHeight="1">
      <c r="B1357" s="42"/>
      <c r="C1357" s="205" t="s">
        <v>1818</v>
      </c>
      <c r="D1357" s="205" t="s">
        <v>170</v>
      </c>
      <c r="E1357" s="206" t="s">
        <v>1819</v>
      </c>
      <c r="F1357" s="207" t="s">
        <v>1820</v>
      </c>
      <c r="G1357" s="208" t="s">
        <v>272</v>
      </c>
      <c r="H1357" s="209">
        <v>2</v>
      </c>
      <c r="I1357" s="210"/>
      <c r="J1357" s="211">
        <f t="shared" si="30"/>
        <v>0</v>
      </c>
      <c r="K1357" s="207" t="s">
        <v>21</v>
      </c>
      <c r="L1357" s="62"/>
      <c r="M1357" s="212" t="s">
        <v>21</v>
      </c>
      <c r="N1357" s="213" t="s">
        <v>42</v>
      </c>
      <c r="O1357" s="43"/>
      <c r="P1357" s="214">
        <f t="shared" si="31"/>
        <v>0</v>
      </c>
      <c r="Q1357" s="214">
        <v>1.0000000000000001E-5</v>
      </c>
      <c r="R1357" s="214">
        <f t="shared" si="32"/>
        <v>2.0000000000000002E-5</v>
      </c>
      <c r="S1357" s="214">
        <v>0</v>
      </c>
      <c r="T1357" s="215">
        <f t="shared" si="33"/>
        <v>0</v>
      </c>
      <c r="AR1357" s="25" t="s">
        <v>286</v>
      </c>
      <c r="AT1357" s="25" t="s">
        <v>170</v>
      </c>
      <c r="AU1357" s="25" t="s">
        <v>80</v>
      </c>
      <c r="AY1357" s="25" t="s">
        <v>168</v>
      </c>
      <c r="BE1357" s="216">
        <f t="shared" si="34"/>
        <v>0</v>
      </c>
      <c r="BF1357" s="216">
        <f t="shared" si="35"/>
        <v>0</v>
      </c>
      <c r="BG1357" s="216">
        <f t="shared" si="36"/>
        <v>0</v>
      </c>
      <c r="BH1357" s="216">
        <f t="shared" si="37"/>
        <v>0</v>
      </c>
      <c r="BI1357" s="216">
        <f t="shared" si="38"/>
        <v>0</v>
      </c>
      <c r="BJ1357" s="25" t="s">
        <v>78</v>
      </c>
      <c r="BK1357" s="216">
        <f t="shared" si="39"/>
        <v>0</v>
      </c>
      <c r="BL1357" s="25" t="s">
        <v>286</v>
      </c>
      <c r="BM1357" s="25" t="s">
        <v>1821</v>
      </c>
    </row>
    <row r="1358" spans="2:65" s="1" customFormat="1" ht="31.5" customHeight="1">
      <c r="B1358" s="42"/>
      <c r="C1358" s="205" t="s">
        <v>1822</v>
      </c>
      <c r="D1358" s="205" t="s">
        <v>170</v>
      </c>
      <c r="E1358" s="206" t="s">
        <v>1823</v>
      </c>
      <c r="F1358" s="207" t="s">
        <v>1824</v>
      </c>
      <c r="G1358" s="208" t="s">
        <v>272</v>
      </c>
      <c r="H1358" s="209">
        <v>2</v>
      </c>
      <c r="I1358" s="210"/>
      <c r="J1358" s="211">
        <f t="shared" si="30"/>
        <v>0</v>
      </c>
      <c r="K1358" s="207" t="s">
        <v>21</v>
      </c>
      <c r="L1358" s="62"/>
      <c r="M1358" s="212" t="s">
        <v>21</v>
      </c>
      <c r="N1358" s="213" t="s">
        <v>42</v>
      </c>
      <c r="O1358" s="43"/>
      <c r="P1358" s="214">
        <f t="shared" si="31"/>
        <v>0</v>
      </c>
      <c r="Q1358" s="214">
        <v>1.0000000000000001E-5</v>
      </c>
      <c r="R1358" s="214">
        <f t="shared" si="32"/>
        <v>2.0000000000000002E-5</v>
      </c>
      <c r="S1358" s="214">
        <v>0</v>
      </c>
      <c r="T1358" s="215">
        <f t="shared" si="33"/>
        <v>0</v>
      </c>
      <c r="AR1358" s="25" t="s">
        <v>286</v>
      </c>
      <c r="AT1358" s="25" t="s">
        <v>170</v>
      </c>
      <c r="AU1358" s="25" t="s">
        <v>80</v>
      </c>
      <c r="AY1358" s="25" t="s">
        <v>168</v>
      </c>
      <c r="BE1358" s="216">
        <f t="shared" si="34"/>
        <v>0</v>
      </c>
      <c r="BF1358" s="216">
        <f t="shared" si="35"/>
        <v>0</v>
      </c>
      <c r="BG1358" s="216">
        <f t="shared" si="36"/>
        <v>0</v>
      </c>
      <c r="BH1358" s="216">
        <f t="shared" si="37"/>
        <v>0</v>
      </c>
      <c r="BI1358" s="216">
        <f t="shared" si="38"/>
        <v>0</v>
      </c>
      <c r="BJ1358" s="25" t="s">
        <v>78</v>
      </c>
      <c r="BK1358" s="216">
        <f t="shared" si="39"/>
        <v>0</v>
      </c>
      <c r="BL1358" s="25" t="s">
        <v>286</v>
      </c>
      <c r="BM1358" s="25" t="s">
        <v>1825</v>
      </c>
    </row>
    <row r="1359" spans="2:65" s="1" customFormat="1" ht="22.5" customHeight="1">
      <c r="B1359" s="42"/>
      <c r="C1359" s="205" t="s">
        <v>1826</v>
      </c>
      <c r="D1359" s="205" t="s">
        <v>170</v>
      </c>
      <c r="E1359" s="206" t="s">
        <v>1827</v>
      </c>
      <c r="F1359" s="207" t="s">
        <v>1828</v>
      </c>
      <c r="G1359" s="208" t="s">
        <v>336</v>
      </c>
      <c r="H1359" s="209">
        <v>2</v>
      </c>
      <c r="I1359" s="210"/>
      <c r="J1359" s="211">
        <f t="shared" si="30"/>
        <v>0</v>
      </c>
      <c r="K1359" s="207" t="s">
        <v>21</v>
      </c>
      <c r="L1359" s="62"/>
      <c r="M1359" s="212" t="s">
        <v>21</v>
      </c>
      <c r="N1359" s="213" t="s">
        <v>42</v>
      </c>
      <c r="O1359" s="43"/>
      <c r="P1359" s="214">
        <f t="shared" si="31"/>
        <v>0</v>
      </c>
      <c r="Q1359" s="214">
        <v>1.0000000000000001E-5</v>
      </c>
      <c r="R1359" s="214">
        <f t="shared" si="32"/>
        <v>2.0000000000000002E-5</v>
      </c>
      <c r="S1359" s="214">
        <v>0</v>
      </c>
      <c r="T1359" s="215">
        <f t="shared" si="33"/>
        <v>0</v>
      </c>
      <c r="AR1359" s="25" t="s">
        <v>286</v>
      </c>
      <c r="AT1359" s="25" t="s">
        <v>170</v>
      </c>
      <c r="AU1359" s="25" t="s">
        <v>80</v>
      </c>
      <c r="AY1359" s="25" t="s">
        <v>168</v>
      </c>
      <c r="BE1359" s="216">
        <f t="shared" si="34"/>
        <v>0</v>
      </c>
      <c r="BF1359" s="216">
        <f t="shared" si="35"/>
        <v>0</v>
      </c>
      <c r="BG1359" s="216">
        <f t="shared" si="36"/>
        <v>0</v>
      </c>
      <c r="BH1359" s="216">
        <f t="shared" si="37"/>
        <v>0</v>
      </c>
      <c r="BI1359" s="216">
        <f t="shared" si="38"/>
        <v>0</v>
      </c>
      <c r="BJ1359" s="25" t="s">
        <v>78</v>
      </c>
      <c r="BK1359" s="216">
        <f t="shared" si="39"/>
        <v>0</v>
      </c>
      <c r="BL1359" s="25" t="s">
        <v>286</v>
      </c>
      <c r="BM1359" s="25" t="s">
        <v>1829</v>
      </c>
    </row>
    <row r="1360" spans="2:65" s="1" customFormat="1" ht="31.5" customHeight="1">
      <c r="B1360" s="42"/>
      <c r="C1360" s="205" t="s">
        <v>1830</v>
      </c>
      <c r="D1360" s="205" t="s">
        <v>170</v>
      </c>
      <c r="E1360" s="206" t="s">
        <v>1831</v>
      </c>
      <c r="F1360" s="207" t="s">
        <v>1832</v>
      </c>
      <c r="G1360" s="208" t="s">
        <v>336</v>
      </c>
      <c r="H1360" s="209">
        <v>1</v>
      </c>
      <c r="I1360" s="210"/>
      <c r="J1360" s="211">
        <f t="shared" si="30"/>
        <v>0</v>
      </c>
      <c r="K1360" s="207" t="s">
        <v>21</v>
      </c>
      <c r="L1360" s="62"/>
      <c r="M1360" s="212" t="s">
        <v>21</v>
      </c>
      <c r="N1360" s="213" t="s">
        <v>42</v>
      </c>
      <c r="O1360" s="43"/>
      <c r="P1360" s="214">
        <f t="shared" si="31"/>
        <v>0</v>
      </c>
      <c r="Q1360" s="214">
        <v>1.0000000000000001E-5</v>
      </c>
      <c r="R1360" s="214">
        <f t="shared" si="32"/>
        <v>1.0000000000000001E-5</v>
      </c>
      <c r="S1360" s="214">
        <v>0</v>
      </c>
      <c r="T1360" s="215">
        <f t="shared" si="33"/>
        <v>0</v>
      </c>
      <c r="AR1360" s="25" t="s">
        <v>286</v>
      </c>
      <c r="AT1360" s="25" t="s">
        <v>170</v>
      </c>
      <c r="AU1360" s="25" t="s">
        <v>80</v>
      </c>
      <c r="AY1360" s="25" t="s">
        <v>168</v>
      </c>
      <c r="BE1360" s="216">
        <f t="shared" si="34"/>
        <v>0</v>
      </c>
      <c r="BF1360" s="216">
        <f t="shared" si="35"/>
        <v>0</v>
      </c>
      <c r="BG1360" s="216">
        <f t="shared" si="36"/>
        <v>0</v>
      </c>
      <c r="BH1360" s="216">
        <f t="shared" si="37"/>
        <v>0</v>
      </c>
      <c r="BI1360" s="216">
        <f t="shared" si="38"/>
        <v>0</v>
      </c>
      <c r="BJ1360" s="25" t="s">
        <v>78</v>
      </c>
      <c r="BK1360" s="216">
        <f t="shared" si="39"/>
        <v>0</v>
      </c>
      <c r="BL1360" s="25" t="s">
        <v>286</v>
      </c>
      <c r="BM1360" s="25" t="s">
        <v>1833</v>
      </c>
    </row>
    <row r="1361" spans="2:65" s="1" customFormat="1" ht="31.5" customHeight="1">
      <c r="B1361" s="42"/>
      <c r="C1361" s="205" t="s">
        <v>1834</v>
      </c>
      <c r="D1361" s="205" t="s">
        <v>170</v>
      </c>
      <c r="E1361" s="206" t="s">
        <v>1835</v>
      </c>
      <c r="F1361" s="207" t="s">
        <v>1836</v>
      </c>
      <c r="G1361" s="208" t="s">
        <v>336</v>
      </c>
      <c r="H1361" s="209">
        <v>5</v>
      </c>
      <c r="I1361" s="210"/>
      <c r="J1361" s="211">
        <f t="shared" si="30"/>
        <v>0</v>
      </c>
      <c r="K1361" s="207" t="s">
        <v>21</v>
      </c>
      <c r="L1361" s="62"/>
      <c r="M1361" s="212" t="s">
        <v>21</v>
      </c>
      <c r="N1361" s="213" t="s">
        <v>42</v>
      </c>
      <c r="O1361" s="43"/>
      <c r="P1361" s="214">
        <f t="shared" si="31"/>
        <v>0</v>
      </c>
      <c r="Q1361" s="214">
        <v>1.0000000000000001E-5</v>
      </c>
      <c r="R1361" s="214">
        <f t="shared" si="32"/>
        <v>5.0000000000000002E-5</v>
      </c>
      <c r="S1361" s="214">
        <v>0</v>
      </c>
      <c r="T1361" s="215">
        <f t="shared" si="33"/>
        <v>0</v>
      </c>
      <c r="AR1361" s="25" t="s">
        <v>286</v>
      </c>
      <c r="AT1361" s="25" t="s">
        <v>170</v>
      </c>
      <c r="AU1361" s="25" t="s">
        <v>80</v>
      </c>
      <c r="AY1361" s="25" t="s">
        <v>168</v>
      </c>
      <c r="BE1361" s="216">
        <f t="shared" si="34"/>
        <v>0</v>
      </c>
      <c r="BF1361" s="216">
        <f t="shared" si="35"/>
        <v>0</v>
      </c>
      <c r="BG1361" s="216">
        <f t="shared" si="36"/>
        <v>0</v>
      </c>
      <c r="BH1361" s="216">
        <f t="shared" si="37"/>
        <v>0</v>
      </c>
      <c r="BI1361" s="216">
        <f t="shared" si="38"/>
        <v>0</v>
      </c>
      <c r="BJ1361" s="25" t="s">
        <v>78</v>
      </c>
      <c r="BK1361" s="216">
        <f t="shared" si="39"/>
        <v>0</v>
      </c>
      <c r="BL1361" s="25" t="s">
        <v>286</v>
      </c>
      <c r="BM1361" s="25" t="s">
        <v>1837</v>
      </c>
    </row>
    <row r="1362" spans="2:65" s="1" customFormat="1" ht="31.5" customHeight="1">
      <c r="B1362" s="42"/>
      <c r="C1362" s="205" t="s">
        <v>1838</v>
      </c>
      <c r="D1362" s="205" t="s">
        <v>170</v>
      </c>
      <c r="E1362" s="206" t="s">
        <v>1839</v>
      </c>
      <c r="F1362" s="207" t="s">
        <v>1840</v>
      </c>
      <c r="G1362" s="208" t="s">
        <v>272</v>
      </c>
      <c r="H1362" s="209">
        <v>4</v>
      </c>
      <c r="I1362" s="210"/>
      <c r="J1362" s="211">
        <f t="shared" si="30"/>
        <v>0</v>
      </c>
      <c r="K1362" s="207" t="s">
        <v>21</v>
      </c>
      <c r="L1362" s="62"/>
      <c r="M1362" s="212" t="s">
        <v>21</v>
      </c>
      <c r="N1362" s="213" t="s">
        <v>42</v>
      </c>
      <c r="O1362" s="43"/>
      <c r="P1362" s="214">
        <f t="shared" si="31"/>
        <v>0</v>
      </c>
      <c r="Q1362" s="214">
        <v>1.0000000000000001E-5</v>
      </c>
      <c r="R1362" s="214">
        <f t="shared" si="32"/>
        <v>4.0000000000000003E-5</v>
      </c>
      <c r="S1362" s="214">
        <v>0</v>
      </c>
      <c r="T1362" s="215">
        <f t="shared" si="33"/>
        <v>0</v>
      </c>
      <c r="AR1362" s="25" t="s">
        <v>286</v>
      </c>
      <c r="AT1362" s="25" t="s">
        <v>170</v>
      </c>
      <c r="AU1362" s="25" t="s">
        <v>80</v>
      </c>
      <c r="AY1362" s="25" t="s">
        <v>168</v>
      </c>
      <c r="BE1362" s="216">
        <f t="shared" si="34"/>
        <v>0</v>
      </c>
      <c r="BF1362" s="216">
        <f t="shared" si="35"/>
        <v>0</v>
      </c>
      <c r="BG1362" s="216">
        <f t="shared" si="36"/>
        <v>0</v>
      </c>
      <c r="BH1362" s="216">
        <f t="shared" si="37"/>
        <v>0</v>
      </c>
      <c r="BI1362" s="216">
        <f t="shared" si="38"/>
        <v>0</v>
      </c>
      <c r="BJ1362" s="25" t="s">
        <v>78</v>
      </c>
      <c r="BK1362" s="216">
        <f t="shared" si="39"/>
        <v>0</v>
      </c>
      <c r="BL1362" s="25" t="s">
        <v>286</v>
      </c>
      <c r="BM1362" s="25" t="s">
        <v>1841</v>
      </c>
    </row>
    <row r="1363" spans="2:65" s="1" customFormat="1" ht="31.5" customHeight="1">
      <c r="B1363" s="42"/>
      <c r="C1363" s="205" t="s">
        <v>1842</v>
      </c>
      <c r="D1363" s="205" t="s">
        <v>170</v>
      </c>
      <c r="E1363" s="206" t="s">
        <v>1843</v>
      </c>
      <c r="F1363" s="207" t="s">
        <v>1844</v>
      </c>
      <c r="G1363" s="208" t="s">
        <v>272</v>
      </c>
      <c r="H1363" s="209">
        <v>1</v>
      </c>
      <c r="I1363" s="210"/>
      <c r="J1363" s="211">
        <f t="shared" si="30"/>
        <v>0</v>
      </c>
      <c r="K1363" s="207" t="s">
        <v>21</v>
      </c>
      <c r="L1363" s="62"/>
      <c r="M1363" s="212" t="s">
        <v>21</v>
      </c>
      <c r="N1363" s="213" t="s">
        <v>42</v>
      </c>
      <c r="O1363" s="43"/>
      <c r="P1363" s="214">
        <f t="shared" si="31"/>
        <v>0</v>
      </c>
      <c r="Q1363" s="214">
        <v>1.0000000000000001E-5</v>
      </c>
      <c r="R1363" s="214">
        <f t="shared" si="32"/>
        <v>1.0000000000000001E-5</v>
      </c>
      <c r="S1363" s="214">
        <v>0</v>
      </c>
      <c r="T1363" s="215">
        <f t="shared" si="33"/>
        <v>0</v>
      </c>
      <c r="AR1363" s="25" t="s">
        <v>286</v>
      </c>
      <c r="AT1363" s="25" t="s">
        <v>170</v>
      </c>
      <c r="AU1363" s="25" t="s">
        <v>80</v>
      </c>
      <c r="AY1363" s="25" t="s">
        <v>168</v>
      </c>
      <c r="BE1363" s="216">
        <f t="shared" si="34"/>
        <v>0</v>
      </c>
      <c r="BF1363" s="216">
        <f t="shared" si="35"/>
        <v>0</v>
      </c>
      <c r="BG1363" s="216">
        <f t="shared" si="36"/>
        <v>0</v>
      </c>
      <c r="BH1363" s="216">
        <f t="shared" si="37"/>
        <v>0</v>
      </c>
      <c r="BI1363" s="216">
        <f t="shared" si="38"/>
        <v>0</v>
      </c>
      <c r="BJ1363" s="25" t="s">
        <v>78</v>
      </c>
      <c r="BK1363" s="216">
        <f t="shared" si="39"/>
        <v>0</v>
      </c>
      <c r="BL1363" s="25" t="s">
        <v>286</v>
      </c>
      <c r="BM1363" s="25" t="s">
        <v>1845</v>
      </c>
    </row>
    <row r="1364" spans="2:65" s="1" customFormat="1" ht="31.5" customHeight="1">
      <c r="B1364" s="42"/>
      <c r="C1364" s="205" t="s">
        <v>1846</v>
      </c>
      <c r="D1364" s="205" t="s">
        <v>170</v>
      </c>
      <c r="E1364" s="206" t="s">
        <v>1847</v>
      </c>
      <c r="F1364" s="207" t="s">
        <v>1848</v>
      </c>
      <c r="G1364" s="208" t="s">
        <v>272</v>
      </c>
      <c r="H1364" s="209">
        <v>1</v>
      </c>
      <c r="I1364" s="210"/>
      <c r="J1364" s="211">
        <f t="shared" si="30"/>
        <v>0</v>
      </c>
      <c r="K1364" s="207" t="s">
        <v>21</v>
      </c>
      <c r="L1364" s="62"/>
      <c r="M1364" s="212" t="s">
        <v>21</v>
      </c>
      <c r="N1364" s="213" t="s">
        <v>42</v>
      </c>
      <c r="O1364" s="43"/>
      <c r="P1364" s="214">
        <f t="shared" si="31"/>
        <v>0</v>
      </c>
      <c r="Q1364" s="214">
        <v>1.0000000000000001E-5</v>
      </c>
      <c r="R1364" s="214">
        <f t="shared" si="32"/>
        <v>1.0000000000000001E-5</v>
      </c>
      <c r="S1364" s="214">
        <v>0</v>
      </c>
      <c r="T1364" s="215">
        <f t="shared" si="33"/>
        <v>0</v>
      </c>
      <c r="AR1364" s="25" t="s">
        <v>286</v>
      </c>
      <c r="AT1364" s="25" t="s">
        <v>170</v>
      </c>
      <c r="AU1364" s="25" t="s">
        <v>80</v>
      </c>
      <c r="AY1364" s="25" t="s">
        <v>168</v>
      </c>
      <c r="BE1364" s="216">
        <f t="shared" si="34"/>
        <v>0</v>
      </c>
      <c r="BF1364" s="216">
        <f t="shared" si="35"/>
        <v>0</v>
      </c>
      <c r="BG1364" s="216">
        <f t="shared" si="36"/>
        <v>0</v>
      </c>
      <c r="BH1364" s="216">
        <f t="shared" si="37"/>
        <v>0</v>
      </c>
      <c r="BI1364" s="216">
        <f t="shared" si="38"/>
        <v>0</v>
      </c>
      <c r="BJ1364" s="25" t="s">
        <v>78</v>
      </c>
      <c r="BK1364" s="216">
        <f t="shared" si="39"/>
        <v>0</v>
      </c>
      <c r="BL1364" s="25" t="s">
        <v>286</v>
      </c>
      <c r="BM1364" s="25" t="s">
        <v>1849</v>
      </c>
    </row>
    <row r="1365" spans="2:65" s="1" customFormat="1" ht="31.5" customHeight="1">
      <c r="B1365" s="42"/>
      <c r="C1365" s="205" t="s">
        <v>1850</v>
      </c>
      <c r="D1365" s="205" t="s">
        <v>170</v>
      </c>
      <c r="E1365" s="206" t="s">
        <v>1851</v>
      </c>
      <c r="F1365" s="207" t="s">
        <v>1852</v>
      </c>
      <c r="G1365" s="208" t="s">
        <v>272</v>
      </c>
      <c r="H1365" s="209">
        <v>1</v>
      </c>
      <c r="I1365" s="210"/>
      <c r="J1365" s="211">
        <f t="shared" si="30"/>
        <v>0</v>
      </c>
      <c r="K1365" s="207" t="s">
        <v>21</v>
      </c>
      <c r="L1365" s="62"/>
      <c r="M1365" s="212" t="s">
        <v>21</v>
      </c>
      <c r="N1365" s="213" t="s">
        <v>42</v>
      </c>
      <c r="O1365" s="43"/>
      <c r="P1365" s="214">
        <f t="shared" si="31"/>
        <v>0</v>
      </c>
      <c r="Q1365" s="214">
        <v>1.0000000000000001E-5</v>
      </c>
      <c r="R1365" s="214">
        <f t="shared" si="32"/>
        <v>1.0000000000000001E-5</v>
      </c>
      <c r="S1365" s="214">
        <v>0</v>
      </c>
      <c r="T1365" s="215">
        <f t="shared" si="33"/>
        <v>0</v>
      </c>
      <c r="AR1365" s="25" t="s">
        <v>286</v>
      </c>
      <c r="AT1365" s="25" t="s">
        <v>170</v>
      </c>
      <c r="AU1365" s="25" t="s">
        <v>80</v>
      </c>
      <c r="AY1365" s="25" t="s">
        <v>168</v>
      </c>
      <c r="BE1365" s="216">
        <f t="shared" si="34"/>
        <v>0</v>
      </c>
      <c r="BF1365" s="216">
        <f t="shared" si="35"/>
        <v>0</v>
      </c>
      <c r="BG1365" s="216">
        <f t="shared" si="36"/>
        <v>0</v>
      </c>
      <c r="BH1365" s="216">
        <f t="shared" si="37"/>
        <v>0</v>
      </c>
      <c r="BI1365" s="216">
        <f t="shared" si="38"/>
        <v>0</v>
      </c>
      <c r="BJ1365" s="25" t="s">
        <v>78</v>
      </c>
      <c r="BK1365" s="216">
        <f t="shared" si="39"/>
        <v>0</v>
      </c>
      <c r="BL1365" s="25" t="s">
        <v>286</v>
      </c>
      <c r="BM1365" s="25" t="s">
        <v>1853</v>
      </c>
    </row>
    <row r="1366" spans="2:65" s="1" customFormat="1" ht="31.5" customHeight="1">
      <c r="B1366" s="42"/>
      <c r="C1366" s="205" t="s">
        <v>1854</v>
      </c>
      <c r="D1366" s="205" t="s">
        <v>170</v>
      </c>
      <c r="E1366" s="206" t="s">
        <v>1855</v>
      </c>
      <c r="F1366" s="207" t="s">
        <v>1856</v>
      </c>
      <c r="G1366" s="208" t="s">
        <v>272</v>
      </c>
      <c r="H1366" s="209">
        <v>1</v>
      </c>
      <c r="I1366" s="210"/>
      <c r="J1366" s="211">
        <f t="shared" si="30"/>
        <v>0</v>
      </c>
      <c r="K1366" s="207" t="s">
        <v>21</v>
      </c>
      <c r="L1366" s="62"/>
      <c r="M1366" s="212" t="s">
        <v>21</v>
      </c>
      <c r="N1366" s="213" t="s">
        <v>42</v>
      </c>
      <c r="O1366" s="43"/>
      <c r="P1366" s="214">
        <f t="shared" si="31"/>
        <v>0</v>
      </c>
      <c r="Q1366" s="214">
        <v>1.0000000000000001E-5</v>
      </c>
      <c r="R1366" s="214">
        <f t="shared" si="32"/>
        <v>1.0000000000000001E-5</v>
      </c>
      <c r="S1366" s="214">
        <v>0</v>
      </c>
      <c r="T1366" s="215">
        <f t="shared" si="33"/>
        <v>0</v>
      </c>
      <c r="AR1366" s="25" t="s">
        <v>286</v>
      </c>
      <c r="AT1366" s="25" t="s">
        <v>170</v>
      </c>
      <c r="AU1366" s="25" t="s">
        <v>80</v>
      </c>
      <c r="AY1366" s="25" t="s">
        <v>168</v>
      </c>
      <c r="BE1366" s="216">
        <f t="shared" si="34"/>
        <v>0</v>
      </c>
      <c r="BF1366" s="216">
        <f t="shared" si="35"/>
        <v>0</v>
      </c>
      <c r="BG1366" s="216">
        <f t="shared" si="36"/>
        <v>0</v>
      </c>
      <c r="BH1366" s="216">
        <f t="shared" si="37"/>
        <v>0</v>
      </c>
      <c r="BI1366" s="216">
        <f t="shared" si="38"/>
        <v>0</v>
      </c>
      <c r="BJ1366" s="25" t="s">
        <v>78</v>
      </c>
      <c r="BK1366" s="216">
        <f t="shared" si="39"/>
        <v>0</v>
      </c>
      <c r="BL1366" s="25" t="s">
        <v>286</v>
      </c>
      <c r="BM1366" s="25" t="s">
        <v>1857</v>
      </c>
    </row>
    <row r="1367" spans="2:65" s="1" customFormat="1" ht="22.5" customHeight="1">
      <c r="B1367" s="42"/>
      <c r="C1367" s="205" t="s">
        <v>1858</v>
      </c>
      <c r="D1367" s="205" t="s">
        <v>170</v>
      </c>
      <c r="E1367" s="206" t="s">
        <v>1859</v>
      </c>
      <c r="F1367" s="207" t="s">
        <v>1860</v>
      </c>
      <c r="G1367" s="208" t="s">
        <v>202</v>
      </c>
      <c r="H1367" s="209">
        <v>15</v>
      </c>
      <c r="I1367" s="210"/>
      <c r="J1367" s="211">
        <f t="shared" si="30"/>
        <v>0</v>
      </c>
      <c r="K1367" s="207" t="s">
        <v>174</v>
      </c>
      <c r="L1367" s="62"/>
      <c r="M1367" s="212" t="s">
        <v>21</v>
      </c>
      <c r="N1367" s="213" t="s">
        <v>42</v>
      </c>
      <c r="O1367" s="43"/>
      <c r="P1367" s="214">
        <f t="shared" si="31"/>
        <v>0</v>
      </c>
      <c r="Q1367" s="214">
        <v>0</v>
      </c>
      <c r="R1367" s="214">
        <f t="shared" si="32"/>
        <v>0</v>
      </c>
      <c r="S1367" s="214">
        <v>2.5000000000000001E-2</v>
      </c>
      <c r="T1367" s="215">
        <f t="shared" si="33"/>
        <v>0.375</v>
      </c>
      <c r="AR1367" s="25" t="s">
        <v>286</v>
      </c>
      <c r="AT1367" s="25" t="s">
        <v>170</v>
      </c>
      <c r="AU1367" s="25" t="s">
        <v>80</v>
      </c>
      <c r="AY1367" s="25" t="s">
        <v>168</v>
      </c>
      <c r="BE1367" s="216">
        <f t="shared" si="34"/>
        <v>0</v>
      </c>
      <c r="BF1367" s="216">
        <f t="shared" si="35"/>
        <v>0</v>
      </c>
      <c r="BG1367" s="216">
        <f t="shared" si="36"/>
        <v>0</v>
      </c>
      <c r="BH1367" s="216">
        <f t="shared" si="37"/>
        <v>0</v>
      </c>
      <c r="BI1367" s="216">
        <f t="shared" si="38"/>
        <v>0</v>
      </c>
      <c r="BJ1367" s="25" t="s">
        <v>78</v>
      </c>
      <c r="BK1367" s="216">
        <f t="shared" si="39"/>
        <v>0</v>
      </c>
      <c r="BL1367" s="25" t="s">
        <v>286</v>
      </c>
      <c r="BM1367" s="25" t="s">
        <v>1861</v>
      </c>
    </row>
    <row r="1368" spans="2:65" s="12" customFormat="1" ht="13.5">
      <c r="B1368" s="217"/>
      <c r="C1368" s="218"/>
      <c r="D1368" s="219" t="s">
        <v>177</v>
      </c>
      <c r="E1368" s="220" t="s">
        <v>21</v>
      </c>
      <c r="F1368" s="221" t="s">
        <v>365</v>
      </c>
      <c r="G1368" s="218"/>
      <c r="H1368" s="222" t="s">
        <v>21</v>
      </c>
      <c r="I1368" s="223"/>
      <c r="J1368" s="218"/>
      <c r="K1368" s="218"/>
      <c r="L1368" s="224"/>
      <c r="M1368" s="225"/>
      <c r="N1368" s="226"/>
      <c r="O1368" s="226"/>
      <c r="P1368" s="226"/>
      <c r="Q1368" s="226"/>
      <c r="R1368" s="226"/>
      <c r="S1368" s="226"/>
      <c r="T1368" s="227"/>
      <c r="AT1368" s="228" t="s">
        <v>177</v>
      </c>
      <c r="AU1368" s="228" t="s">
        <v>80</v>
      </c>
      <c r="AV1368" s="12" t="s">
        <v>78</v>
      </c>
      <c r="AW1368" s="12" t="s">
        <v>35</v>
      </c>
      <c r="AX1368" s="12" t="s">
        <v>71</v>
      </c>
      <c r="AY1368" s="228" t="s">
        <v>168</v>
      </c>
    </row>
    <row r="1369" spans="2:65" s="13" customFormat="1" ht="13.5">
      <c r="B1369" s="229"/>
      <c r="C1369" s="230"/>
      <c r="D1369" s="242" t="s">
        <v>177</v>
      </c>
      <c r="E1369" s="252" t="s">
        <v>21</v>
      </c>
      <c r="F1369" s="253" t="s">
        <v>1862</v>
      </c>
      <c r="G1369" s="230"/>
      <c r="H1369" s="254">
        <v>15</v>
      </c>
      <c r="I1369" s="234"/>
      <c r="J1369" s="230"/>
      <c r="K1369" s="230"/>
      <c r="L1369" s="235"/>
      <c r="M1369" s="236"/>
      <c r="N1369" s="237"/>
      <c r="O1369" s="237"/>
      <c r="P1369" s="237"/>
      <c r="Q1369" s="237"/>
      <c r="R1369" s="237"/>
      <c r="S1369" s="237"/>
      <c r="T1369" s="238"/>
      <c r="AT1369" s="239" t="s">
        <v>177</v>
      </c>
      <c r="AU1369" s="239" t="s">
        <v>80</v>
      </c>
      <c r="AV1369" s="13" t="s">
        <v>80</v>
      </c>
      <c r="AW1369" s="13" t="s">
        <v>35</v>
      </c>
      <c r="AX1369" s="13" t="s">
        <v>78</v>
      </c>
      <c r="AY1369" s="239" t="s">
        <v>168</v>
      </c>
    </row>
    <row r="1370" spans="2:65" s="1" customFormat="1" ht="22.5" customHeight="1">
      <c r="B1370" s="42"/>
      <c r="C1370" s="205" t="s">
        <v>1863</v>
      </c>
      <c r="D1370" s="205" t="s">
        <v>170</v>
      </c>
      <c r="E1370" s="206" t="s">
        <v>1864</v>
      </c>
      <c r="F1370" s="207" t="s">
        <v>1865</v>
      </c>
      <c r="G1370" s="208" t="s">
        <v>272</v>
      </c>
      <c r="H1370" s="209">
        <v>195</v>
      </c>
      <c r="I1370" s="210"/>
      <c r="J1370" s="211">
        <f>ROUND(I1370*H1370,2)</f>
        <v>0</v>
      </c>
      <c r="K1370" s="207" t="s">
        <v>21</v>
      </c>
      <c r="L1370" s="62"/>
      <c r="M1370" s="212" t="s">
        <v>21</v>
      </c>
      <c r="N1370" s="213" t="s">
        <v>42</v>
      </c>
      <c r="O1370" s="43"/>
      <c r="P1370" s="214">
        <f>O1370*H1370</f>
        <v>0</v>
      </c>
      <c r="Q1370" s="214">
        <v>0</v>
      </c>
      <c r="R1370" s="214">
        <f>Q1370*H1370</f>
        <v>0</v>
      </c>
      <c r="S1370" s="214">
        <v>8.0000000000000004E-4</v>
      </c>
      <c r="T1370" s="215">
        <f>S1370*H1370</f>
        <v>0.156</v>
      </c>
      <c r="AR1370" s="25" t="s">
        <v>286</v>
      </c>
      <c r="AT1370" s="25" t="s">
        <v>170</v>
      </c>
      <c r="AU1370" s="25" t="s">
        <v>80</v>
      </c>
      <c r="AY1370" s="25" t="s">
        <v>168</v>
      </c>
      <c r="BE1370" s="216">
        <f>IF(N1370="základní",J1370,0)</f>
        <v>0</v>
      </c>
      <c r="BF1370" s="216">
        <f>IF(N1370="snížená",J1370,0)</f>
        <v>0</v>
      </c>
      <c r="BG1370" s="216">
        <f>IF(N1370="zákl. přenesená",J1370,0)</f>
        <v>0</v>
      </c>
      <c r="BH1370" s="216">
        <f>IF(N1370="sníž. přenesená",J1370,0)</f>
        <v>0</v>
      </c>
      <c r="BI1370" s="216">
        <f>IF(N1370="nulová",J1370,0)</f>
        <v>0</v>
      </c>
      <c r="BJ1370" s="25" t="s">
        <v>78</v>
      </c>
      <c r="BK1370" s="216">
        <f>ROUND(I1370*H1370,2)</f>
        <v>0</v>
      </c>
      <c r="BL1370" s="25" t="s">
        <v>286</v>
      </c>
      <c r="BM1370" s="25" t="s">
        <v>1866</v>
      </c>
    </row>
    <row r="1371" spans="2:65" s="12" customFormat="1" ht="13.5">
      <c r="B1371" s="217"/>
      <c r="C1371" s="218"/>
      <c r="D1371" s="219" t="s">
        <v>177</v>
      </c>
      <c r="E1371" s="220" t="s">
        <v>21</v>
      </c>
      <c r="F1371" s="221" t="s">
        <v>1867</v>
      </c>
      <c r="G1371" s="218"/>
      <c r="H1371" s="222" t="s">
        <v>21</v>
      </c>
      <c r="I1371" s="223"/>
      <c r="J1371" s="218"/>
      <c r="K1371" s="218"/>
      <c r="L1371" s="224"/>
      <c r="M1371" s="225"/>
      <c r="N1371" s="226"/>
      <c r="O1371" s="226"/>
      <c r="P1371" s="226"/>
      <c r="Q1371" s="226"/>
      <c r="R1371" s="226"/>
      <c r="S1371" s="226"/>
      <c r="T1371" s="227"/>
      <c r="AT1371" s="228" t="s">
        <v>177</v>
      </c>
      <c r="AU1371" s="228" t="s">
        <v>80</v>
      </c>
      <c r="AV1371" s="12" t="s">
        <v>78</v>
      </c>
      <c r="AW1371" s="12" t="s">
        <v>35</v>
      </c>
      <c r="AX1371" s="12" t="s">
        <v>71</v>
      </c>
      <c r="AY1371" s="228" t="s">
        <v>168</v>
      </c>
    </row>
    <row r="1372" spans="2:65" s="13" customFormat="1" ht="13.5">
      <c r="B1372" s="229"/>
      <c r="C1372" s="230"/>
      <c r="D1372" s="242" t="s">
        <v>177</v>
      </c>
      <c r="E1372" s="252" t="s">
        <v>21</v>
      </c>
      <c r="F1372" s="253" t="s">
        <v>1868</v>
      </c>
      <c r="G1372" s="230"/>
      <c r="H1372" s="254">
        <v>195</v>
      </c>
      <c r="I1372" s="234"/>
      <c r="J1372" s="230"/>
      <c r="K1372" s="230"/>
      <c r="L1372" s="235"/>
      <c r="M1372" s="236"/>
      <c r="N1372" s="237"/>
      <c r="O1372" s="237"/>
      <c r="P1372" s="237"/>
      <c r="Q1372" s="237"/>
      <c r="R1372" s="237"/>
      <c r="S1372" s="237"/>
      <c r="T1372" s="238"/>
      <c r="AT1372" s="239" t="s">
        <v>177</v>
      </c>
      <c r="AU1372" s="239" t="s">
        <v>80</v>
      </c>
      <c r="AV1372" s="13" t="s">
        <v>80</v>
      </c>
      <c r="AW1372" s="13" t="s">
        <v>35</v>
      </c>
      <c r="AX1372" s="13" t="s">
        <v>78</v>
      </c>
      <c r="AY1372" s="239" t="s">
        <v>168</v>
      </c>
    </row>
    <row r="1373" spans="2:65" s="1" customFormat="1" ht="22.5" customHeight="1">
      <c r="B1373" s="42"/>
      <c r="C1373" s="205" t="s">
        <v>1869</v>
      </c>
      <c r="D1373" s="205" t="s">
        <v>170</v>
      </c>
      <c r="E1373" s="206" t="s">
        <v>1870</v>
      </c>
      <c r="F1373" s="207" t="s">
        <v>1871</v>
      </c>
      <c r="G1373" s="208" t="s">
        <v>272</v>
      </c>
      <c r="H1373" s="209">
        <v>47</v>
      </c>
      <c r="I1373" s="210"/>
      <c r="J1373" s="211">
        <f>ROUND(I1373*H1373,2)</f>
        <v>0</v>
      </c>
      <c r="K1373" s="207" t="s">
        <v>21</v>
      </c>
      <c r="L1373" s="62"/>
      <c r="M1373" s="212" t="s">
        <v>21</v>
      </c>
      <c r="N1373" s="213" t="s">
        <v>42</v>
      </c>
      <c r="O1373" s="43"/>
      <c r="P1373" s="214">
        <f>O1373*H1373</f>
        <v>0</v>
      </c>
      <c r="Q1373" s="214">
        <v>0</v>
      </c>
      <c r="R1373" s="214">
        <f>Q1373*H1373</f>
        <v>0</v>
      </c>
      <c r="S1373" s="214">
        <v>8.0000000000000004E-4</v>
      </c>
      <c r="T1373" s="215">
        <f>S1373*H1373</f>
        <v>3.7600000000000001E-2</v>
      </c>
      <c r="AR1373" s="25" t="s">
        <v>286</v>
      </c>
      <c r="AT1373" s="25" t="s">
        <v>170</v>
      </c>
      <c r="AU1373" s="25" t="s">
        <v>80</v>
      </c>
      <c r="AY1373" s="25" t="s">
        <v>168</v>
      </c>
      <c r="BE1373" s="216">
        <f>IF(N1373="základní",J1373,0)</f>
        <v>0</v>
      </c>
      <c r="BF1373" s="216">
        <f>IF(N1373="snížená",J1373,0)</f>
        <v>0</v>
      </c>
      <c r="BG1373" s="216">
        <f>IF(N1373="zákl. přenesená",J1373,0)</f>
        <v>0</v>
      </c>
      <c r="BH1373" s="216">
        <f>IF(N1373="sníž. přenesená",J1373,0)</f>
        <v>0</v>
      </c>
      <c r="BI1373" s="216">
        <f>IF(N1373="nulová",J1373,0)</f>
        <v>0</v>
      </c>
      <c r="BJ1373" s="25" t="s">
        <v>78</v>
      </c>
      <c r="BK1373" s="216">
        <f>ROUND(I1373*H1373,2)</f>
        <v>0</v>
      </c>
      <c r="BL1373" s="25" t="s">
        <v>286</v>
      </c>
      <c r="BM1373" s="25" t="s">
        <v>1872</v>
      </c>
    </row>
    <row r="1374" spans="2:65" s="12" customFormat="1" ht="13.5">
      <c r="B1374" s="217"/>
      <c r="C1374" s="218"/>
      <c r="D1374" s="219" t="s">
        <v>177</v>
      </c>
      <c r="E1374" s="220" t="s">
        <v>21</v>
      </c>
      <c r="F1374" s="221" t="s">
        <v>1873</v>
      </c>
      <c r="G1374" s="218"/>
      <c r="H1374" s="222" t="s">
        <v>21</v>
      </c>
      <c r="I1374" s="223"/>
      <c r="J1374" s="218"/>
      <c r="K1374" s="218"/>
      <c r="L1374" s="224"/>
      <c r="M1374" s="225"/>
      <c r="N1374" s="226"/>
      <c r="O1374" s="226"/>
      <c r="P1374" s="226"/>
      <c r="Q1374" s="226"/>
      <c r="R1374" s="226"/>
      <c r="S1374" s="226"/>
      <c r="T1374" s="227"/>
      <c r="AT1374" s="228" t="s">
        <v>177</v>
      </c>
      <c r="AU1374" s="228" t="s">
        <v>80</v>
      </c>
      <c r="AV1374" s="12" t="s">
        <v>78</v>
      </c>
      <c r="AW1374" s="12" t="s">
        <v>35</v>
      </c>
      <c r="AX1374" s="12" t="s">
        <v>71</v>
      </c>
      <c r="AY1374" s="228" t="s">
        <v>168</v>
      </c>
    </row>
    <row r="1375" spans="2:65" s="13" customFormat="1" ht="13.5">
      <c r="B1375" s="229"/>
      <c r="C1375" s="230"/>
      <c r="D1375" s="242" t="s">
        <v>177</v>
      </c>
      <c r="E1375" s="252" t="s">
        <v>21</v>
      </c>
      <c r="F1375" s="253" t="s">
        <v>1874</v>
      </c>
      <c r="G1375" s="230"/>
      <c r="H1375" s="254">
        <v>47</v>
      </c>
      <c r="I1375" s="234"/>
      <c r="J1375" s="230"/>
      <c r="K1375" s="230"/>
      <c r="L1375" s="235"/>
      <c r="M1375" s="236"/>
      <c r="N1375" s="237"/>
      <c r="O1375" s="237"/>
      <c r="P1375" s="237"/>
      <c r="Q1375" s="237"/>
      <c r="R1375" s="237"/>
      <c r="S1375" s="237"/>
      <c r="T1375" s="238"/>
      <c r="AT1375" s="239" t="s">
        <v>177</v>
      </c>
      <c r="AU1375" s="239" t="s">
        <v>80</v>
      </c>
      <c r="AV1375" s="13" t="s">
        <v>80</v>
      </c>
      <c r="AW1375" s="13" t="s">
        <v>35</v>
      </c>
      <c r="AX1375" s="13" t="s">
        <v>78</v>
      </c>
      <c r="AY1375" s="239" t="s">
        <v>168</v>
      </c>
    </row>
    <row r="1376" spans="2:65" s="1" customFormat="1" ht="22.5" customHeight="1">
      <c r="B1376" s="42"/>
      <c r="C1376" s="205" t="s">
        <v>1875</v>
      </c>
      <c r="D1376" s="205" t="s">
        <v>170</v>
      </c>
      <c r="E1376" s="206" t="s">
        <v>1876</v>
      </c>
      <c r="F1376" s="207" t="s">
        <v>1877</v>
      </c>
      <c r="G1376" s="208" t="s">
        <v>272</v>
      </c>
      <c r="H1376" s="209">
        <v>5</v>
      </c>
      <c r="I1376" s="210"/>
      <c r="J1376" s="211">
        <f>ROUND(I1376*H1376,2)</f>
        <v>0</v>
      </c>
      <c r="K1376" s="207" t="s">
        <v>21</v>
      </c>
      <c r="L1376" s="62"/>
      <c r="M1376" s="212" t="s">
        <v>21</v>
      </c>
      <c r="N1376" s="213" t="s">
        <v>42</v>
      </c>
      <c r="O1376" s="43"/>
      <c r="P1376" s="214">
        <f>O1376*H1376</f>
        <v>0</v>
      </c>
      <c r="Q1376" s="214">
        <v>0</v>
      </c>
      <c r="R1376" s="214">
        <f>Q1376*H1376</f>
        <v>0</v>
      </c>
      <c r="S1376" s="214">
        <v>0</v>
      </c>
      <c r="T1376" s="215">
        <f>S1376*H1376</f>
        <v>0</v>
      </c>
      <c r="AR1376" s="25" t="s">
        <v>286</v>
      </c>
      <c r="AT1376" s="25" t="s">
        <v>170</v>
      </c>
      <c r="AU1376" s="25" t="s">
        <v>80</v>
      </c>
      <c r="AY1376" s="25" t="s">
        <v>168</v>
      </c>
      <c r="BE1376" s="216">
        <f>IF(N1376="základní",J1376,0)</f>
        <v>0</v>
      </c>
      <c r="BF1376" s="216">
        <f>IF(N1376="snížená",J1376,0)</f>
        <v>0</v>
      </c>
      <c r="BG1376" s="216">
        <f>IF(N1376="zákl. přenesená",J1376,0)</f>
        <v>0</v>
      </c>
      <c r="BH1376" s="216">
        <f>IF(N1376="sníž. přenesená",J1376,0)</f>
        <v>0</v>
      </c>
      <c r="BI1376" s="216">
        <f>IF(N1376="nulová",J1376,0)</f>
        <v>0</v>
      </c>
      <c r="BJ1376" s="25" t="s">
        <v>78</v>
      </c>
      <c r="BK1376" s="216">
        <f>ROUND(I1376*H1376,2)</f>
        <v>0</v>
      </c>
      <c r="BL1376" s="25" t="s">
        <v>286</v>
      </c>
      <c r="BM1376" s="25" t="s">
        <v>1878</v>
      </c>
    </row>
    <row r="1377" spans="2:65" s="12" customFormat="1" ht="13.5">
      <c r="B1377" s="217"/>
      <c r="C1377" s="218"/>
      <c r="D1377" s="219" t="s">
        <v>177</v>
      </c>
      <c r="E1377" s="220" t="s">
        <v>21</v>
      </c>
      <c r="F1377" s="221" t="s">
        <v>1879</v>
      </c>
      <c r="G1377" s="218"/>
      <c r="H1377" s="222" t="s">
        <v>21</v>
      </c>
      <c r="I1377" s="223"/>
      <c r="J1377" s="218"/>
      <c r="K1377" s="218"/>
      <c r="L1377" s="224"/>
      <c r="M1377" s="225"/>
      <c r="N1377" s="226"/>
      <c r="O1377" s="226"/>
      <c r="P1377" s="226"/>
      <c r="Q1377" s="226"/>
      <c r="R1377" s="226"/>
      <c r="S1377" s="226"/>
      <c r="T1377" s="227"/>
      <c r="AT1377" s="228" t="s">
        <v>177</v>
      </c>
      <c r="AU1377" s="228" t="s">
        <v>80</v>
      </c>
      <c r="AV1377" s="12" t="s">
        <v>78</v>
      </c>
      <c r="AW1377" s="12" t="s">
        <v>35</v>
      </c>
      <c r="AX1377" s="12" t="s">
        <v>71</v>
      </c>
      <c r="AY1377" s="228" t="s">
        <v>168</v>
      </c>
    </row>
    <row r="1378" spans="2:65" s="13" customFormat="1" ht="13.5">
      <c r="B1378" s="229"/>
      <c r="C1378" s="230"/>
      <c r="D1378" s="219" t="s">
        <v>177</v>
      </c>
      <c r="E1378" s="231" t="s">
        <v>21</v>
      </c>
      <c r="F1378" s="232" t="s">
        <v>1880</v>
      </c>
      <c r="G1378" s="230"/>
      <c r="H1378" s="233">
        <v>5</v>
      </c>
      <c r="I1378" s="234"/>
      <c r="J1378" s="230"/>
      <c r="K1378" s="230"/>
      <c r="L1378" s="235"/>
      <c r="M1378" s="236"/>
      <c r="N1378" s="237"/>
      <c r="O1378" s="237"/>
      <c r="P1378" s="237"/>
      <c r="Q1378" s="237"/>
      <c r="R1378" s="237"/>
      <c r="S1378" s="237"/>
      <c r="T1378" s="238"/>
      <c r="AT1378" s="239" t="s">
        <v>177</v>
      </c>
      <c r="AU1378" s="239" t="s">
        <v>80</v>
      </c>
      <c r="AV1378" s="13" t="s">
        <v>80</v>
      </c>
      <c r="AW1378" s="13" t="s">
        <v>35</v>
      </c>
      <c r="AX1378" s="13" t="s">
        <v>78</v>
      </c>
      <c r="AY1378" s="239" t="s">
        <v>168</v>
      </c>
    </row>
    <row r="1379" spans="2:65" s="11" customFormat="1" ht="29.85" customHeight="1">
      <c r="B1379" s="188"/>
      <c r="C1379" s="189"/>
      <c r="D1379" s="202" t="s">
        <v>70</v>
      </c>
      <c r="E1379" s="203" t="s">
        <v>1881</v>
      </c>
      <c r="F1379" s="203" t="s">
        <v>1882</v>
      </c>
      <c r="G1379" s="189"/>
      <c r="H1379" s="189"/>
      <c r="I1379" s="192"/>
      <c r="J1379" s="204">
        <f>BK1379</f>
        <v>0</v>
      </c>
      <c r="K1379" s="189"/>
      <c r="L1379" s="194"/>
      <c r="M1379" s="195"/>
      <c r="N1379" s="196"/>
      <c r="O1379" s="196"/>
      <c r="P1379" s="197">
        <f>SUM(P1380:P1411)</f>
        <v>0</v>
      </c>
      <c r="Q1379" s="196"/>
      <c r="R1379" s="197">
        <f>SUM(R1380:R1411)</f>
        <v>0.38530884999999998</v>
      </c>
      <c r="S1379" s="196"/>
      <c r="T1379" s="198">
        <f>SUM(T1380:T1411)</f>
        <v>14.6944377</v>
      </c>
      <c r="AR1379" s="199" t="s">
        <v>80</v>
      </c>
      <c r="AT1379" s="200" t="s">
        <v>70</v>
      </c>
      <c r="AU1379" s="200" t="s">
        <v>78</v>
      </c>
      <c r="AY1379" s="199" t="s">
        <v>168</v>
      </c>
      <c r="BK1379" s="201">
        <f>SUM(BK1380:BK1411)</f>
        <v>0</v>
      </c>
    </row>
    <row r="1380" spans="2:65" s="1" customFormat="1" ht="22.5" customHeight="1">
      <c r="B1380" s="42"/>
      <c r="C1380" s="205" t="s">
        <v>1883</v>
      </c>
      <c r="D1380" s="205" t="s">
        <v>170</v>
      </c>
      <c r="E1380" s="206" t="s">
        <v>1884</v>
      </c>
      <c r="F1380" s="207" t="s">
        <v>1885</v>
      </c>
      <c r="G1380" s="208" t="s">
        <v>202</v>
      </c>
      <c r="H1380" s="209">
        <v>15.3</v>
      </c>
      <c r="I1380" s="210"/>
      <c r="J1380" s="211">
        <f>ROUND(I1380*H1380,2)</f>
        <v>0</v>
      </c>
      <c r="K1380" s="207" t="s">
        <v>174</v>
      </c>
      <c r="L1380" s="62"/>
      <c r="M1380" s="212" t="s">
        <v>21</v>
      </c>
      <c r="N1380" s="213" t="s">
        <v>42</v>
      </c>
      <c r="O1380" s="43"/>
      <c r="P1380" s="214">
        <f>O1380*H1380</f>
        <v>0</v>
      </c>
      <c r="Q1380" s="214">
        <v>0</v>
      </c>
      <c r="R1380" s="214">
        <f>Q1380*H1380</f>
        <v>0</v>
      </c>
      <c r="S1380" s="214">
        <v>1.6500000000000001E-2</v>
      </c>
      <c r="T1380" s="215">
        <f>S1380*H1380</f>
        <v>0.25245000000000001</v>
      </c>
      <c r="AR1380" s="25" t="s">
        <v>286</v>
      </c>
      <c r="AT1380" s="25" t="s">
        <v>170</v>
      </c>
      <c r="AU1380" s="25" t="s">
        <v>80</v>
      </c>
      <c r="AY1380" s="25" t="s">
        <v>168</v>
      </c>
      <c r="BE1380" s="216">
        <f>IF(N1380="základní",J1380,0)</f>
        <v>0</v>
      </c>
      <c r="BF1380" s="216">
        <f>IF(N1380="snížená",J1380,0)</f>
        <v>0</v>
      </c>
      <c r="BG1380" s="216">
        <f>IF(N1380="zákl. přenesená",J1380,0)</f>
        <v>0</v>
      </c>
      <c r="BH1380" s="216">
        <f>IF(N1380="sníž. přenesená",J1380,0)</f>
        <v>0</v>
      </c>
      <c r="BI1380" s="216">
        <f>IF(N1380="nulová",J1380,0)</f>
        <v>0</v>
      </c>
      <c r="BJ1380" s="25" t="s">
        <v>78</v>
      </c>
      <c r="BK1380" s="216">
        <f>ROUND(I1380*H1380,2)</f>
        <v>0</v>
      </c>
      <c r="BL1380" s="25" t="s">
        <v>286</v>
      </c>
      <c r="BM1380" s="25" t="s">
        <v>1886</v>
      </c>
    </row>
    <row r="1381" spans="2:65" s="12" customFormat="1" ht="13.5">
      <c r="B1381" s="217"/>
      <c r="C1381" s="218"/>
      <c r="D1381" s="219" t="s">
        <v>177</v>
      </c>
      <c r="E1381" s="220" t="s">
        <v>21</v>
      </c>
      <c r="F1381" s="221" t="s">
        <v>940</v>
      </c>
      <c r="G1381" s="218"/>
      <c r="H1381" s="222" t="s">
        <v>21</v>
      </c>
      <c r="I1381" s="223"/>
      <c r="J1381" s="218"/>
      <c r="K1381" s="218"/>
      <c r="L1381" s="224"/>
      <c r="M1381" s="225"/>
      <c r="N1381" s="226"/>
      <c r="O1381" s="226"/>
      <c r="P1381" s="226"/>
      <c r="Q1381" s="226"/>
      <c r="R1381" s="226"/>
      <c r="S1381" s="226"/>
      <c r="T1381" s="227"/>
      <c r="AT1381" s="228" t="s">
        <v>177</v>
      </c>
      <c r="AU1381" s="228" t="s">
        <v>80</v>
      </c>
      <c r="AV1381" s="12" t="s">
        <v>78</v>
      </c>
      <c r="AW1381" s="12" t="s">
        <v>35</v>
      </c>
      <c r="AX1381" s="12" t="s">
        <v>71</v>
      </c>
      <c r="AY1381" s="228" t="s">
        <v>168</v>
      </c>
    </row>
    <row r="1382" spans="2:65" s="13" customFormat="1" ht="13.5">
      <c r="B1382" s="229"/>
      <c r="C1382" s="230"/>
      <c r="D1382" s="242" t="s">
        <v>177</v>
      </c>
      <c r="E1382" s="252" t="s">
        <v>21</v>
      </c>
      <c r="F1382" s="253" t="s">
        <v>1887</v>
      </c>
      <c r="G1382" s="230"/>
      <c r="H1382" s="254">
        <v>15.3</v>
      </c>
      <c r="I1382" s="234"/>
      <c r="J1382" s="230"/>
      <c r="K1382" s="230"/>
      <c r="L1382" s="235"/>
      <c r="M1382" s="236"/>
      <c r="N1382" s="237"/>
      <c r="O1382" s="237"/>
      <c r="P1382" s="237"/>
      <c r="Q1382" s="237"/>
      <c r="R1382" s="237"/>
      <c r="S1382" s="237"/>
      <c r="T1382" s="238"/>
      <c r="AT1382" s="239" t="s">
        <v>177</v>
      </c>
      <c r="AU1382" s="239" t="s">
        <v>80</v>
      </c>
      <c r="AV1382" s="13" t="s">
        <v>80</v>
      </c>
      <c r="AW1382" s="13" t="s">
        <v>35</v>
      </c>
      <c r="AX1382" s="13" t="s">
        <v>78</v>
      </c>
      <c r="AY1382" s="239" t="s">
        <v>168</v>
      </c>
    </row>
    <row r="1383" spans="2:65" s="1" customFormat="1" ht="22.5" customHeight="1">
      <c r="B1383" s="42"/>
      <c r="C1383" s="205" t="s">
        <v>1888</v>
      </c>
      <c r="D1383" s="205" t="s">
        <v>170</v>
      </c>
      <c r="E1383" s="206" t="s">
        <v>1889</v>
      </c>
      <c r="F1383" s="207" t="s">
        <v>1890</v>
      </c>
      <c r="G1383" s="208" t="s">
        <v>202</v>
      </c>
      <c r="H1383" s="209">
        <v>18.45</v>
      </c>
      <c r="I1383" s="210"/>
      <c r="J1383" s="211">
        <f>ROUND(I1383*H1383,2)</f>
        <v>0</v>
      </c>
      <c r="K1383" s="207" t="s">
        <v>174</v>
      </c>
      <c r="L1383" s="62"/>
      <c r="M1383" s="212" t="s">
        <v>21</v>
      </c>
      <c r="N1383" s="213" t="s">
        <v>42</v>
      </c>
      <c r="O1383" s="43"/>
      <c r="P1383" s="214">
        <f>O1383*H1383</f>
        <v>0</v>
      </c>
      <c r="Q1383" s="214">
        <v>0</v>
      </c>
      <c r="R1383" s="214">
        <f>Q1383*H1383</f>
        <v>0</v>
      </c>
      <c r="S1383" s="214">
        <v>2.777E-2</v>
      </c>
      <c r="T1383" s="215">
        <f>S1383*H1383</f>
        <v>0.51235649999999999</v>
      </c>
      <c r="AR1383" s="25" t="s">
        <v>286</v>
      </c>
      <c r="AT1383" s="25" t="s">
        <v>170</v>
      </c>
      <c r="AU1383" s="25" t="s">
        <v>80</v>
      </c>
      <c r="AY1383" s="25" t="s">
        <v>168</v>
      </c>
      <c r="BE1383" s="216">
        <f>IF(N1383="základní",J1383,0)</f>
        <v>0</v>
      </c>
      <c r="BF1383" s="216">
        <f>IF(N1383="snížená",J1383,0)</f>
        <v>0</v>
      </c>
      <c r="BG1383" s="216">
        <f>IF(N1383="zákl. přenesená",J1383,0)</f>
        <v>0</v>
      </c>
      <c r="BH1383" s="216">
        <f>IF(N1383="sníž. přenesená",J1383,0)</f>
        <v>0</v>
      </c>
      <c r="BI1383" s="216">
        <f>IF(N1383="nulová",J1383,0)</f>
        <v>0</v>
      </c>
      <c r="BJ1383" s="25" t="s">
        <v>78</v>
      </c>
      <c r="BK1383" s="216">
        <f>ROUND(I1383*H1383,2)</f>
        <v>0</v>
      </c>
      <c r="BL1383" s="25" t="s">
        <v>286</v>
      </c>
      <c r="BM1383" s="25" t="s">
        <v>1891</v>
      </c>
    </row>
    <row r="1384" spans="2:65" s="12" customFormat="1" ht="13.5">
      <c r="B1384" s="217"/>
      <c r="C1384" s="218"/>
      <c r="D1384" s="219" t="s">
        <v>177</v>
      </c>
      <c r="E1384" s="220" t="s">
        <v>21</v>
      </c>
      <c r="F1384" s="221" t="s">
        <v>940</v>
      </c>
      <c r="G1384" s="218"/>
      <c r="H1384" s="222" t="s">
        <v>21</v>
      </c>
      <c r="I1384" s="223"/>
      <c r="J1384" s="218"/>
      <c r="K1384" s="218"/>
      <c r="L1384" s="224"/>
      <c r="M1384" s="225"/>
      <c r="N1384" s="226"/>
      <c r="O1384" s="226"/>
      <c r="P1384" s="226"/>
      <c r="Q1384" s="226"/>
      <c r="R1384" s="226"/>
      <c r="S1384" s="226"/>
      <c r="T1384" s="227"/>
      <c r="AT1384" s="228" t="s">
        <v>177</v>
      </c>
      <c r="AU1384" s="228" t="s">
        <v>80</v>
      </c>
      <c r="AV1384" s="12" t="s">
        <v>78</v>
      </c>
      <c r="AW1384" s="12" t="s">
        <v>35</v>
      </c>
      <c r="AX1384" s="12" t="s">
        <v>71</v>
      </c>
      <c r="AY1384" s="228" t="s">
        <v>168</v>
      </c>
    </row>
    <row r="1385" spans="2:65" s="13" customFormat="1" ht="13.5">
      <c r="B1385" s="229"/>
      <c r="C1385" s="230"/>
      <c r="D1385" s="242" t="s">
        <v>177</v>
      </c>
      <c r="E1385" s="252" t="s">
        <v>21</v>
      </c>
      <c r="F1385" s="253" t="s">
        <v>1892</v>
      </c>
      <c r="G1385" s="230"/>
      <c r="H1385" s="254">
        <v>18.45</v>
      </c>
      <c r="I1385" s="234"/>
      <c r="J1385" s="230"/>
      <c r="K1385" s="230"/>
      <c r="L1385" s="235"/>
      <c r="M1385" s="236"/>
      <c r="N1385" s="237"/>
      <c r="O1385" s="237"/>
      <c r="P1385" s="237"/>
      <c r="Q1385" s="237"/>
      <c r="R1385" s="237"/>
      <c r="S1385" s="237"/>
      <c r="T1385" s="238"/>
      <c r="AT1385" s="239" t="s">
        <v>177</v>
      </c>
      <c r="AU1385" s="239" t="s">
        <v>80</v>
      </c>
      <c r="AV1385" s="13" t="s">
        <v>80</v>
      </c>
      <c r="AW1385" s="13" t="s">
        <v>35</v>
      </c>
      <c r="AX1385" s="13" t="s">
        <v>78</v>
      </c>
      <c r="AY1385" s="239" t="s">
        <v>168</v>
      </c>
    </row>
    <row r="1386" spans="2:65" s="1" customFormat="1" ht="22.5" customHeight="1">
      <c r="B1386" s="42"/>
      <c r="C1386" s="205" t="s">
        <v>1893</v>
      </c>
      <c r="D1386" s="205" t="s">
        <v>170</v>
      </c>
      <c r="E1386" s="206" t="s">
        <v>1894</v>
      </c>
      <c r="F1386" s="207" t="s">
        <v>1895</v>
      </c>
      <c r="G1386" s="208" t="s">
        <v>202</v>
      </c>
      <c r="H1386" s="209">
        <v>18.45</v>
      </c>
      <c r="I1386" s="210"/>
      <c r="J1386" s="211">
        <f>ROUND(I1386*H1386,2)</f>
        <v>0</v>
      </c>
      <c r="K1386" s="207" t="s">
        <v>174</v>
      </c>
      <c r="L1386" s="62"/>
      <c r="M1386" s="212" t="s">
        <v>21</v>
      </c>
      <c r="N1386" s="213" t="s">
        <v>42</v>
      </c>
      <c r="O1386" s="43"/>
      <c r="P1386" s="214">
        <f>O1386*H1386</f>
        <v>0</v>
      </c>
      <c r="Q1386" s="214">
        <v>0</v>
      </c>
      <c r="R1386" s="214">
        <f>Q1386*H1386</f>
        <v>0</v>
      </c>
      <c r="S1386" s="214">
        <v>1.4749999999999999E-2</v>
      </c>
      <c r="T1386" s="215">
        <f>S1386*H1386</f>
        <v>0.27213749999999998</v>
      </c>
      <c r="AR1386" s="25" t="s">
        <v>286</v>
      </c>
      <c r="AT1386" s="25" t="s">
        <v>170</v>
      </c>
      <c r="AU1386" s="25" t="s">
        <v>80</v>
      </c>
      <c r="AY1386" s="25" t="s">
        <v>168</v>
      </c>
      <c r="BE1386" s="216">
        <f>IF(N1386="základní",J1386,0)</f>
        <v>0</v>
      </c>
      <c r="BF1386" s="216">
        <f>IF(N1386="snížená",J1386,0)</f>
        <v>0</v>
      </c>
      <c r="BG1386" s="216">
        <f>IF(N1386="zákl. přenesená",J1386,0)</f>
        <v>0</v>
      </c>
      <c r="BH1386" s="216">
        <f>IF(N1386="sníž. přenesená",J1386,0)</f>
        <v>0</v>
      </c>
      <c r="BI1386" s="216">
        <f>IF(N1386="nulová",J1386,0)</f>
        <v>0</v>
      </c>
      <c r="BJ1386" s="25" t="s">
        <v>78</v>
      </c>
      <c r="BK1386" s="216">
        <f>ROUND(I1386*H1386,2)</f>
        <v>0</v>
      </c>
      <c r="BL1386" s="25" t="s">
        <v>286</v>
      </c>
      <c r="BM1386" s="25" t="s">
        <v>1896</v>
      </c>
    </row>
    <row r="1387" spans="2:65" s="1" customFormat="1" ht="31.5" customHeight="1">
      <c r="B1387" s="42"/>
      <c r="C1387" s="205" t="s">
        <v>1897</v>
      </c>
      <c r="D1387" s="205" t="s">
        <v>170</v>
      </c>
      <c r="E1387" s="206" t="s">
        <v>1898</v>
      </c>
      <c r="F1387" s="207" t="s">
        <v>1899</v>
      </c>
      <c r="G1387" s="208" t="s">
        <v>202</v>
      </c>
      <c r="H1387" s="209">
        <v>18.45</v>
      </c>
      <c r="I1387" s="210"/>
      <c r="J1387" s="211">
        <f>ROUND(I1387*H1387,2)</f>
        <v>0</v>
      </c>
      <c r="K1387" s="207" t="s">
        <v>174</v>
      </c>
      <c r="L1387" s="62"/>
      <c r="M1387" s="212" t="s">
        <v>21</v>
      </c>
      <c r="N1387" s="213" t="s">
        <v>42</v>
      </c>
      <c r="O1387" s="43"/>
      <c r="P1387" s="214">
        <f>O1387*H1387</f>
        <v>0</v>
      </c>
      <c r="Q1387" s="214">
        <v>1.47E-3</v>
      </c>
      <c r="R1387" s="214">
        <f>Q1387*H1387</f>
        <v>2.71215E-2</v>
      </c>
      <c r="S1387" s="214">
        <v>0</v>
      </c>
      <c r="T1387" s="215">
        <f>S1387*H1387</f>
        <v>0</v>
      </c>
      <c r="AR1387" s="25" t="s">
        <v>286</v>
      </c>
      <c r="AT1387" s="25" t="s">
        <v>170</v>
      </c>
      <c r="AU1387" s="25" t="s">
        <v>80</v>
      </c>
      <c r="AY1387" s="25" t="s">
        <v>168</v>
      </c>
      <c r="BE1387" s="216">
        <f>IF(N1387="základní",J1387,0)</f>
        <v>0</v>
      </c>
      <c r="BF1387" s="216">
        <f>IF(N1387="snížená",J1387,0)</f>
        <v>0</v>
      </c>
      <c r="BG1387" s="216">
        <f>IF(N1387="zákl. přenesená",J1387,0)</f>
        <v>0</v>
      </c>
      <c r="BH1387" s="216">
        <f>IF(N1387="sníž. přenesená",J1387,0)</f>
        <v>0</v>
      </c>
      <c r="BI1387" s="216">
        <f>IF(N1387="nulová",J1387,0)</f>
        <v>0</v>
      </c>
      <c r="BJ1387" s="25" t="s">
        <v>78</v>
      </c>
      <c r="BK1387" s="216">
        <f>ROUND(I1387*H1387,2)</f>
        <v>0</v>
      </c>
      <c r="BL1387" s="25" t="s">
        <v>286</v>
      </c>
      <c r="BM1387" s="25" t="s">
        <v>1900</v>
      </c>
    </row>
    <row r="1388" spans="2:65" s="12" customFormat="1" ht="13.5">
      <c r="B1388" s="217"/>
      <c r="C1388" s="218"/>
      <c r="D1388" s="219" t="s">
        <v>177</v>
      </c>
      <c r="E1388" s="220" t="s">
        <v>21</v>
      </c>
      <c r="F1388" s="221" t="s">
        <v>940</v>
      </c>
      <c r="G1388" s="218"/>
      <c r="H1388" s="222" t="s">
        <v>21</v>
      </c>
      <c r="I1388" s="223"/>
      <c r="J1388" s="218"/>
      <c r="K1388" s="218"/>
      <c r="L1388" s="224"/>
      <c r="M1388" s="225"/>
      <c r="N1388" s="226"/>
      <c r="O1388" s="226"/>
      <c r="P1388" s="226"/>
      <c r="Q1388" s="226"/>
      <c r="R1388" s="226"/>
      <c r="S1388" s="226"/>
      <c r="T1388" s="227"/>
      <c r="AT1388" s="228" t="s">
        <v>177</v>
      </c>
      <c r="AU1388" s="228" t="s">
        <v>80</v>
      </c>
      <c r="AV1388" s="12" t="s">
        <v>78</v>
      </c>
      <c r="AW1388" s="12" t="s">
        <v>35</v>
      </c>
      <c r="AX1388" s="12" t="s">
        <v>71</v>
      </c>
      <c r="AY1388" s="228" t="s">
        <v>168</v>
      </c>
    </row>
    <row r="1389" spans="2:65" s="13" customFormat="1" ht="13.5">
      <c r="B1389" s="229"/>
      <c r="C1389" s="230"/>
      <c r="D1389" s="242" t="s">
        <v>177</v>
      </c>
      <c r="E1389" s="252" t="s">
        <v>21</v>
      </c>
      <c r="F1389" s="253" t="s">
        <v>1892</v>
      </c>
      <c r="G1389" s="230"/>
      <c r="H1389" s="254">
        <v>18.45</v>
      </c>
      <c r="I1389" s="234"/>
      <c r="J1389" s="230"/>
      <c r="K1389" s="230"/>
      <c r="L1389" s="235"/>
      <c r="M1389" s="236"/>
      <c r="N1389" s="237"/>
      <c r="O1389" s="237"/>
      <c r="P1389" s="237"/>
      <c r="Q1389" s="237"/>
      <c r="R1389" s="237"/>
      <c r="S1389" s="237"/>
      <c r="T1389" s="238"/>
      <c r="AT1389" s="239" t="s">
        <v>177</v>
      </c>
      <c r="AU1389" s="239" t="s">
        <v>80</v>
      </c>
      <c r="AV1389" s="13" t="s">
        <v>80</v>
      </c>
      <c r="AW1389" s="13" t="s">
        <v>35</v>
      </c>
      <c r="AX1389" s="13" t="s">
        <v>78</v>
      </c>
      <c r="AY1389" s="239" t="s">
        <v>168</v>
      </c>
    </row>
    <row r="1390" spans="2:65" s="1" customFormat="1" ht="31.5" customHeight="1">
      <c r="B1390" s="42"/>
      <c r="C1390" s="205" t="s">
        <v>1901</v>
      </c>
      <c r="D1390" s="205" t="s">
        <v>170</v>
      </c>
      <c r="E1390" s="206" t="s">
        <v>1902</v>
      </c>
      <c r="F1390" s="207" t="s">
        <v>1903</v>
      </c>
      <c r="G1390" s="208" t="s">
        <v>202</v>
      </c>
      <c r="H1390" s="209">
        <v>18.45</v>
      </c>
      <c r="I1390" s="210"/>
      <c r="J1390" s="211">
        <f>ROUND(I1390*H1390,2)</f>
        <v>0</v>
      </c>
      <c r="K1390" s="207" t="s">
        <v>174</v>
      </c>
      <c r="L1390" s="62"/>
      <c r="M1390" s="212" t="s">
        <v>21</v>
      </c>
      <c r="N1390" s="213" t="s">
        <v>42</v>
      </c>
      <c r="O1390" s="43"/>
      <c r="P1390" s="214">
        <f>O1390*H1390</f>
        <v>0</v>
      </c>
      <c r="Q1390" s="214">
        <v>9.7999999999999997E-4</v>
      </c>
      <c r="R1390" s="214">
        <f>Q1390*H1390</f>
        <v>1.8081E-2</v>
      </c>
      <c r="S1390" s="214">
        <v>0</v>
      </c>
      <c r="T1390" s="215">
        <f>S1390*H1390</f>
        <v>0</v>
      </c>
      <c r="AR1390" s="25" t="s">
        <v>286</v>
      </c>
      <c r="AT1390" s="25" t="s">
        <v>170</v>
      </c>
      <c r="AU1390" s="25" t="s">
        <v>80</v>
      </c>
      <c r="AY1390" s="25" t="s">
        <v>168</v>
      </c>
      <c r="BE1390" s="216">
        <f>IF(N1390="základní",J1390,0)</f>
        <v>0</v>
      </c>
      <c r="BF1390" s="216">
        <f>IF(N1390="snížená",J1390,0)</f>
        <v>0</v>
      </c>
      <c r="BG1390" s="216">
        <f>IF(N1390="zákl. přenesená",J1390,0)</f>
        <v>0</v>
      </c>
      <c r="BH1390" s="216">
        <f>IF(N1390="sníž. přenesená",J1390,0)</f>
        <v>0</v>
      </c>
      <c r="BI1390" s="216">
        <f>IF(N1390="nulová",J1390,0)</f>
        <v>0</v>
      </c>
      <c r="BJ1390" s="25" t="s">
        <v>78</v>
      </c>
      <c r="BK1390" s="216">
        <f>ROUND(I1390*H1390,2)</f>
        <v>0</v>
      </c>
      <c r="BL1390" s="25" t="s">
        <v>286</v>
      </c>
      <c r="BM1390" s="25" t="s">
        <v>1904</v>
      </c>
    </row>
    <row r="1391" spans="2:65" s="1" customFormat="1" ht="22.5" customHeight="1">
      <c r="B1391" s="42"/>
      <c r="C1391" s="205" t="s">
        <v>1905</v>
      </c>
      <c r="D1391" s="205" t="s">
        <v>170</v>
      </c>
      <c r="E1391" s="206" t="s">
        <v>1906</v>
      </c>
      <c r="F1391" s="207" t="s">
        <v>1907</v>
      </c>
      <c r="G1391" s="208" t="s">
        <v>173</v>
      </c>
      <c r="H1391" s="209">
        <v>97.35</v>
      </c>
      <c r="I1391" s="210"/>
      <c r="J1391" s="211">
        <f>ROUND(I1391*H1391,2)</f>
        <v>0</v>
      </c>
      <c r="K1391" s="207" t="s">
        <v>174</v>
      </c>
      <c r="L1391" s="62"/>
      <c r="M1391" s="212" t="s">
        <v>21</v>
      </c>
      <c r="N1391" s="213" t="s">
        <v>42</v>
      </c>
      <c r="O1391" s="43"/>
      <c r="P1391" s="214">
        <f>O1391*H1391</f>
        <v>0</v>
      </c>
      <c r="Q1391" s="214">
        <v>0</v>
      </c>
      <c r="R1391" s="214">
        <f>Q1391*H1391</f>
        <v>0</v>
      </c>
      <c r="S1391" s="214">
        <v>0.13950000000000001</v>
      </c>
      <c r="T1391" s="215">
        <f>S1391*H1391</f>
        <v>13.580325</v>
      </c>
      <c r="AR1391" s="25" t="s">
        <v>286</v>
      </c>
      <c r="AT1391" s="25" t="s">
        <v>170</v>
      </c>
      <c r="AU1391" s="25" t="s">
        <v>80</v>
      </c>
      <c r="AY1391" s="25" t="s">
        <v>168</v>
      </c>
      <c r="BE1391" s="216">
        <f>IF(N1391="základní",J1391,0)</f>
        <v>0</v>
      </c>
      <c r="BF1391" s="216">
        <f>IF(N1391="snížená",J1391,0)</f>
        <v>0</v>
      </c>
      <c r="BG1391" s="216">
        <f>IF(N1391="zákl. přenesená",J1391,0)</f>
        <v>0</v>
      </c>
      <c r="BH1391" s="216">
        <f>IF(N1391="sníž. přenesená",J1391,0)</f>
        <v>0</v>
      </c>
      <c r="BI1391" s="216">
        <f>IF(N1391="nulová",J1391,0)</f>
        <v>0</v>
      </c>
      <c r="BJ1391" s="25" t="s">
        <v>78</v>
      </c>
      <c r="BK1391" s="216">
        <f>ROUND(I1391*H1391,2)</f>
        <v>0</v>
      </c>
      <c r="BL1391" s="25" t="s">
        <v>286</v>
      </c>
      <c r="BM1391" s="25" t="s">
        <v>1908</v>
      </c>
    </row>
    <row r="1392" spans="2:65" s="12" customFormat="1" ht="13.5">
      <c r="B1392" s="217"/>
      <c r="C1392" s="218"/>
      <c r="D1392" s="219" t="s">
        <v>177</v>
      </c>
      <c r="E1392" s="220" t="s">
        <v>21</v>
      </c>
      <c r="F1392" s="221" t="s">
        <v>1909</v>
      </c>
      <c r="G1392" s="218"/>
      <c r="H1392" s="222" t="s">
        <v>21</v>
      </c>
      <c r="I1392" s="223"/>
      <c r="J1392" s="218"/>
      <c r="K1392" s="218"/>
      <c r="L1392" s="224"/>
      <c r="M1392" s="225"/>
      <c r="N1392" s="226"/>
      <c r="O1392" s="226"/>
      <c r="P1392" s="226"/>
      <c r="Q1392" s="226"/>
      <c r="R1392" s="226"/>
      <c r="S1392" s="226"/>
      <c r="T1392" s="227"/>
      <c r="AT1392" s="228" t="s">
        <v>177</v>
      </c>
      <c r="AU1392" s="228" t="s">
        <v>80</v>
      </c>
      <c r="AV1392" s="12" t="s">
        <v>78</v>
      </c>
      <c r="AW1392" s="12" t="s">
        <v>35</v>
      </c>
      <c r="AX1392" s="12" t="s">
        <v>71</v>
      </c>
      <c r="AY1392" s="228" t="s">
        <v>168</v>
      </c>
    </row>
    <row r="1393" spans="2:65" s="12" customFormat="1" ht="13.5">
      <c r="B1393" s="217"/>
      <c r="C1393" s="218"/>
      <c r="D1393" s="219" t="s">
        <v>177</v>
      </c>
      <c r="E1393" s="220" t="s">
        <v>21</v>
      </c>
      <c r="F1393" s="221" t="s">
        <v>1910</v>
      </c>
      <c r="G1393" s="218"/>
      <c r="H1393" s="222" t="s">
        <v>21</v>
      </c>
      <c r="I1393" s="223"/>
      <c r="J1393" s="218"/>
      <c r="K1393" s="218"/>
      <c r="L1393" s="224"/>
      <c r="M1393" s="225"/>
      <c r="N1393" s="226"/>
      <c r="O1393" s="226"/>
      <c r="P1393" s="226"/>
      <c r="Q1393" s="226"/>
      <c r="R1393" s="226"/>
      <c r="S1393" s="226"/>
      <c r="T1393" s="227"/>
      <c r="AT1393" s="228" t="s">
        <v>177</v>
      </c>
      <c r="AU1393" s="228" t="s">
        <v>80</v>
      </c>
      <c r="AV1393" s="12" t="s">
        <v>78</v>
      </c>
      <c r="AW1393" s="12" t="s">
        <v>35</v>
      </c>
      <c r="AX1393" s="12" t="s">
        <v>71</v>
      </c>
      <c r="AY1393" s="228" t="s">
        <v>168</v>
      </c>
    </row>
    <row r="1394" spans="2:65" s="13" customFormat="1" ht="13.5">
      <c r="B1394" s="229"/>
      <c r="C1394" s="230"/>
      <c r="D1394" s="219" t="s">
        <v>177</v>
      </c>
      <c r="E1394" s="231" t="s">
        <v>21</v>
      </c>
      <c r="F1394" s="232" t="s">
        <v>1911</v>
      </c>
      <c r="G1394" s="230"/>
      <c r="H1394" s="233">
        <v>6.48</v>
      </c>
      <c r="I1394" s="234"/>
      <c r="J1394" s="230"/>
      <c r="K1394" s="230"/>
      <c r="L1394" s="235"/>
      <c r="M1394" s="236"/>
      <c r="N1394" s="237"/>
      <c r="O1394" s="237"/>
      <c r="P1394" s="237"/>
      <c r="Q1394" s="237"/>
      <c r="R1394" s="237"/>
      <c r="S1394" s="237"/>
      <c r="T1394" s="238"/>
      <c r="AT1394" s="239" t="s">
        <v>177</v>
      </c>
      <c r="AU1394" s="239" t="s">
        <v>80</v>
      </c>
      <c r="AV1394" s="13" t="s">
        <v>80</v>
      </c>
      <c r="AW1394" s="13" t="s">
        <v>35</v>
      </c>
      <c r="AX1394" s="13" t="s">
        <v>71</v>
      </c>
      <c r="AY1394" s="239" t="s">
        <v>168</v>
      </c>
    </row>
    <row r="1395" spans="2:65" s="13" customFormat="1" ht="13.5">
      <c r="B1395" s="229"/>
      <c r="C1395" s="230"/>
      <c r="D1395" s="219" t="s">
        <v>177</v>
      </c>
      <c r="E1395" s="231" t="s">
        <v>21</v>
      </c>
      <c r="F1395" s="232" t="s">
        <v>1912</v>
      </c>
      <c r="G1395" s="230"/>
      <c r="H1395" s="233">
        <v>55.74</v>
      </c>
      <c r="I1395" s="234"/>
      <c r="J1395" s="230"/>
      <c r="K1395" s="230"/>
      <c r="L1395" s="235"/>
      <c r="M1395" s="236"/>
      <c r="N1395" s="237"/>
      <c r="O1395" s="237"/>
      <c r="P1395" s="237"/>
      <c r="Q1395" s="237"/>
      <c r="R1395" s="237"/>
      <c r="S1395" s="237"/>
      <c r="T1395" s="238"/>
      <c r="AT1395" s="239" t="s">
        <v>177</v>
      </c>
      <c r="AU1395" s="239" t="s">
        <v>80</v>
      </c>
      <c r="AV1395" s="13" t="s">
        <v>80</v>
      </c>
      <c r="AW1395" s="13" t="s">
        <v>35</v>
      </c>
      <c r="AX1395" s="13" t="s">
        <v>71</v>
      </c>
      <c r="AY1395" s="239" t="s">
        <v>168</v>
      </c>
    </row>
    <row r="1396" spans="2:65" s="13" customFormat="1" ht="13.5">
      <c r="B1396" s="229"/>
      <c r="C1396" s="230"/>
      <c r="D1396" s="219" t="s">
        <v>177</v>
      </c>
      <c r="E1396" s="231" t="s">
        <v>21</v>
      </c>
      <c r="F1396" s="232" t="s">
        <v>1913</v>
      </c>
      <c r="G1396" s="230"/>
      <c r="H1396" s="233">
        <v>26.37</v>
      </c>
      <c r="I1396" s="234"/>
      <c r="J1396" s="230"/>
      <c r="K1396" s="230"/>
      <c r="L1396" s="235"/>
      <c r="M1396" s="236"/>
      <c r="N1396" s="237"/>
      <c r="O1396" s="237"/>
      <c r="P1396" s="237"/>
      <c r="Q1396" s="237"/>
      <c r="R1396" s="237"/>
      <c r="S1396" s="237"/>
      <c r="T1396" s="238"/>
      <c r="AT1396" s="239" t="s">
        <v>177</v>
      </c>
      <c r="AU1396" s="239" t="s">
        <v>80</v>
      </c>
      <c r="AV1396" s="13" t="s">
        <v>80</v>
      </c>
      <c r="AW1396" s="13" t="s">
        <v>35</v>
      </c>
      <c r="AX1396" s="13" t="s">
        <v>71</v>
      </c>
      <c r="AY1396" s="239" t="s">
        <v>168</v>
      </c>
    </row>
    <row r="1397" spans="2:65" s="13" customFormat="1" ht="13.5">
      <c r="B1397" s="229"/>
      <c r="C1397" s="230"/>
      <c r="D1397" s="219" t="s">
        <v>177</v>
      </c>
      <c r="E1397" s="231" t="s">
        <v>21</v>
      </c>
      <c r="F1397" s="232" t="s">
        <v>1914</v>
      </c>
      <c r="G1397" s="230"/>
      <c r="H1397" s="233">
        <v>1.2</v>
      </c>
      <c r="I1397" s="234"/>
      <c r="J1397" s="230"/>
      <c r="K1397" s="230"/>
      <c r="L1397" s="235"/>
      <c r="M1397" s="236"/>
      <c r="N1397" s="237"/>
      <c r="O1397" s="237"/>
      <c r="P1397" s="237"/>
      <c r="Q1397" s="237"/>
      <c r="R1397" s="237"/>
      <c r="S1397" s="237"/>
      <c r="T1397" s="238"/>
      <c r="AT1397" s="239" t="s">
        <v>177</v>
      </c>
      <c r="AU1397" s="239" t="s">
        <v>80</v>
      </c>
      <c r="AV1397" s="13" t="s">
        <v>80</v>
      </c>
      <c r="AW1397" s="13" t="s">
        <v>35</v>
      </c>
      <c r="AX1397" s="13" t="s">
        <v>71</v>
      </c>
      <c r="AY1397" s="239" t="s">
        <v>168</v>
      </c>
    </row>
    <row r="1398" spans="2:65" s="13" customFormat="1" ht="13.5">
      <c r="B1398" s="229"/>
      <c r="C1398" s="230"/>
      <c r="D1398" s="219" t="s">
        <v>177</v>
      </c>
      <c r="E1398" s="231" t="s">
        <v>21</v>
      </c>
      <c r="F1398" s="232" t="s">
        <v>1915</v>
      </c>
      <c r="G1398" s="230"/>
      <c r="H1398" s="233">
        <v>7.56</v>
      </c>
      <c r="I1398" s="234"/>
      <c r="J1398" s="230"/>
      <c r="K1398" s="230"/>
      <c r="L1398" s="235"/>
      <c r="M1398" s="236"/>
      <c r="N1398" s="237"/>
      <c r="O1398" s="237"/>
      <c r="P1398" s="237"/>
      <c r="Q1398" s="237"/>
      <c r="R1398" s="237"/>
      <c r="S1398" s="237"/>
      <c r="T1398" s="238"/>
      <c r="AT1398" s="239" t="s">
        <v>177</v>
      </c>
      <c r="AU1398" s="239" t="s">
        <v>80</v>
      </c>
      <c r="AV1398" s="13" t="s">
        <v>80</v>
      </c>
      <c r="AW1398" s="13" t="s">
        <v>35</v>
      </c>
      <c r="AX1398" s="13" t="s">
        <v>71</v>
      </c>
      <c r="AY1398" s="239" t="s">
        <v>168</v>
      </c>
    </row>
    <row r="1399" spans="2:65" s="14" customFormat="1" ht="13.5">
      <c r="B1399" s="240"/>
      <c r="C1399" s="241"/>
      <c r="D1399" s="242" t="s">
        <v>177</v>
      </c>
      <c r="E1399" s="243" t="s">
        <v>21</v>
      </c>
      <c r="F1399" s="244" t="s">
        <v>184</v>
      </c>
      <c r="G1399" s="241"/>
      <c r="H1399" s="245">
        <v>97.35</v>
      </c>
      <c r="I1399" s="246"/>
      <c r="J1399" s="241"/>
      <c r="K1399" s="241"/>
      <c r="L1399" s="247"/>
      <c r="M1399" s="248"/>
      <c r="N1399" s="249"/>
      <c r="O1399" s="249"/>
      <c r="P1399" s="249"/>
      <c r="Q1399" s="249"/>
      <c r="R1399" s="249"/>
      <c r="S1399" s="249"/>
      <c r="T1399" s="250"/>
      <c r="AT1399" s="251" t="s">
        <v>177</v>
      </c>
      <c r="AU1399" s="251" t="s">
        <v>80</v>
      </c>
      <c r="AV1399" s="14" t="s">
        <v>175</v>
      </c>
      <c r="AW1399" s="14" t="s">
        <v>35</v>
      </c>
      <c r="AX1399" s="14" t="s">
        <v>78</v>
      </c>
      <c r="AY1399" s="251" t="s">
        <v>168</v>
      </c>
    </row>
    <row r="1400" spans="2:65" s="1" customFormat="1" ht="22.5" customHeight="1">
      <c r="B1400" s="42"/>
      <c r="C1400" s="205" t="s">
        <v>1916</v>
      </c>
      <c r="D1400" s="205" t="s">
        <v>170</v>
      </c>
      <c r="E1400" s="206" t="s">
        <v>1917</v>
      </c>
      <c r="F1400" s="207" t="s">
        <v>1918</v>
      </c>
      <c r="G1400" s="208" t="s">
        <v>173</v>
      </c>
      <c r="H1400" s="209">
        <v>2.835</v>
      </c>
      <c r="I1400" s="210"/>
      <c r="J1400" s="211">
        <f>ROUND(I1400*H1400,2)</f>
        <v>0</v>
      </c>
      <c r="K1400" s="207" t="s">
        <v>174</v>
      </c>
      <c r="L1400" s="62"/>
      <c r="M1400" s="212" t="s">
        <v>21</v>
      </c>
      <c r="N1400" s="213" t="s">
        <v>42</v>
      </c>
      <c r="O1400" s="43"/>
      <c r="P1400" s="214">
        <f>O1400*H1400</f>
        <v>0</v>
      </c>
      <c r="Q1400" s="214">
        <v>0</v>
      </c>
      <c r="R1400" s="214">
        <f>Q1400*H1400</f>
        <v>0</v>
      </c>
      <c r="S1400" s="214">
        <v>2.7220000000000001E-2</v>
      </c>
      <c r="T1400" s="215">
        <f>S1400*H1400</f>
        <v>7.7168700000000007E-2</v>
      </c>
      <c r="AR1400" s="25" t="s">
        <v>286</v>
      </c>
      <c r="AT1400" s="25" t="s">
        <v>170</v>
      </c>
      <c r="AU1400" s="25" t="s">
        <v>80</v>
      </c>
      <c r="AY1400" s="25" t="s">
        <v>168</v>
      </c>
      <c r="BE1400" s="216">
        <f>IF(N1400="základní",J1400,0)</f>
        <v>0</v>
      </c>
      <c r="BF1400" s="216">
        <f>IF(N1400="snížená",J1400,0)</f>
        <v>0</v>
      </c>
      <c r="BG1400" s="216">
        <f>IF(N1400="zákl. přenesená",J1400,0)</f>
        <v>0</v>
      </c>
      <c r="BH1400" s="216">
        <f>IF(N1400="sníž. přenesená",J1400,0)</f>
        <v>0</v>
      </c>
      <c r="BI1400" s="216">
        <f>IF(N1400="nulová",J1400,0)</f>
        <v>0</v>
      </c>
      <c r="BJ1400" s="25" t="s">
        <v>78</v>
      </c>
      <c r="BK1400" s="216">
        <f>ROUND(I1400*H1400,2)</f>
        <v>0</v>
      </c>
      <c r="BL1400" s="25" t="s">
        <v>286</v>
      </c>
      <c r="BM1400" s="25" t="s">
        <v>1919</v>
      </c>
    </row>
    <row r="1401" spans="2:65" s="12" customFormat="1" ht="13.5">
      <c r="B1401" s="217"/>
      <c r="C1401" s="218"/>
      <c r="D1401" s="219" t="s">
        <v>177</v>
      </c>
      <c r="E1401" s="220" t="s">
        <v>21</v>
      </c>
      <c r="F1401" s="221" t="s">
        <v>940</v>
      </c>
      <c r="G1401" s="218"/>
      <c r="H1401" s="222" t="s">
        <v>21</v>
      </c>
      <c r="I1401" s="223"/>
      <c r="J1401" s="218"/>
      <c r="K1401" s="218"/>
      <c r="L1401" s="224"/>
      <c r="M1401" s="225"/>
      <c r="N1401" s="226"/>
      <c r="O1401" s="226"/>
      <c r="P1401" s="226"/>
      <c r="Q1401" s="226"/>
      <c r="R1401" s="226"/>
      <c r="S1401" s="226"/>
      <c r="T1401" s="227"/>
      <c r="AT1401" s="228" t="s">
        <v>177</v>
      </c>
      <c r="AU1401" s="228" t="s">
        <v>80</v>
      </c>
      <c r="AV1401" s="12" t="s">
        <v>78</v>
      </c>
      <c r="AW1401" s="12" t="s">
        <v>35</v>
      </c>
      <c r="AX1401" s="12" t="s">
        <v>71</v>
      </c>
      <c r="AY1401" s="228" t="s">
        <v>168</v>
      </c>
    </row>
    <row r="1402" spans="2:65" s="13" customFormat="1" ht="13.5">
      <c r="B1402" s="229"/>
      <c r="C1402" s="230"/>
      <c r="D1402" s="242" t="s">
        <v>177</v>
      </c>
      <c r="E1402" s="252" t="s">
        <v>21</v>
      </c>
      <c r="F1402" s="253" t="s">
        <v>1920</v>
      </c>
      <c r="G1402" s="230"/>
      <c r="H1402" s="254">
        <v>2.835</v>
      </c>
      <c r="I1402" s="234"/>
      <c r="J1402" s="230"/>
      <c r="K1402" s="230"/>
      <c r="L1402" s="235"/>
      <c r="M1402" s="236"/>
      <c r="N1402" s="237"/>
      <c r="O1402" s="237"/>
      <c r="P1402" s="237"/>
      <c r="Q1402" s="237"/>
      <c r="R1402" s="237"/>
      <c r="S1402" s="237"/>
      <c r="T1402" s="238"/>
      <c r="AT1402" s="239" t="s">
        <v>177</v>
      </c>
      <c r="AU1402" s="239" t="s">
        <v>80</v>
      </c>
      <c r="AV1402" s="13" t="s">
        <v>80</v>
      </c>
      <c r="AW1402" s="13" t="s">
        <v>35</v>
      </c>
      <c r="AX1402" s="13" t="s">
        <v>78</v>
      </c>
      <c r="AY1402" s="239" t="s">
        <v>168</v>
      </c>
    </row>
    <row r="1403" spans="2:65" s="1" customFormat="1" ht="31.5" customHeight="1">
      <c r="B1403" s="42"/>
      <c r="C1403" s="205" t="s">
        <v>1921</v>
      </c>
      <c r="D1403" s="205" t="s">
        <v>170</v>
      </c>
      <c r="E1403" s="206" t="s">
        <v>1922</v>
      </c>
      <c r="F1403" s="207" t="s">
        <v>1923</v>
      </c>
      <c r="G1403" s="208" t="s">
        <v>173</v>
      </c>
      <c r="H1403" s="209">
        <v>2.835</v>
      </c>
      <c r="I1403" s="210"/>
      <c r="J1403" s="211">
        <f>ROUND(I1403*H1403,2)</f>
        <v>0</v>
      </c>
      <c r="K1403" s="207" t="s">
        <v>174</v>
      </c>
      <c r="L1403" s="62"/>
      <c r="M1403" s="212" t="s">
        <v>21</v>
      </c>
      <c r="N1403" s="213" t="s">
        <v>42</v>
      </c>
      <c r="O1403" s="43"/>
      <c r="P1403" s="214">
        <f>O1403*H1403</f>
        <v>0</v>
      </c>
      <c r="Q1403" s="214">
        <v>3.9199999999999999E-3</v>
      </c>
      <c r="R1403" s="214">
        <f>Q1403*H1403</f>
        <v>1.11132E-2</v>
      </c>
      <c r="S1403" s="214">
        <v>0</v>
      </c>
      <c r="T1403" s="215">
        <f>S1403*H1403</f>
        <v>0</v>
      </c>
      <c r="AR1403" s="25" t="s">
        <v>286</v>
      </c>
      <c r="AT1403" s="25" t="s">
        <v>170</v>
      </c>
      <c r="AU1403" s="25" t="s">
        <v>80</v>
      </c>
      <c r="AY1403" s="25" t="s">
        <v>168</v>
      </c>
      <c r="BE1403" s="216">
        <f>IF(N1403="základní",J1403,0)</f>
        <v>0</v>
      </c>
      <c r="BF1403" s="216">
        <f>IF(N1403="snížená",J1403,0)</f>
        <v>0</v>
      </c>
      <c r="BG1403" s="216">
        <f>IF(N1403="zákl. přenesená",J1403,0)</f>
        <v>0</v>
      </c>
      <c r="BH1403" s="216">
        <f>IF(N1403="sníž. přenesená",J1403,0)</f>
        <v>0</v>
      </c>
      <c r="BI1403" s="216">
        <f>IF(N1403="nulová",J1403,0)</f>
        <v>0</v>
      </c>
      <c r="BJ1403" s="25" t="s">
        <v>78</v>
      </c>
      <c r="BK1403" s="216">
        <f>ROUND(I1403*H1403,2)</f>
        <v>0</v>
      </c>
      <c r="BL1403" s="25" t="s">
        <v>286</v>
      </c>
      <c r="BM1403" s="25" t="s">
        <v>1924</v>
      </c>
    </row>
    <row r="1404" spans="2:65" s="12" customFormat="1" ht="13.5">
      <c r="B1404" s="217"/>
      <c r="C1404" s="218"/>
      <c r="D1404" s="219" t="s">
        <v>177</v>
      </c>
      <c r="E1404" s="220" t="s">
        <v>21</v>
      </c>
      <c r="F1404" s="221" t="s">
        <v>940</v>
      </c>
      <c r="G1404" s="218"/>
      <c r="H1404" s="222" t="s">
        <v>21</v>
      </c>
      <c r="I1404" s="223"/>
      <c r="J1404" s="218"/>
      <c r="K1404" s="218"/>
      <c r="L1404" s="224"/>
      <c r="M1404" s="225"/>
      <c r="N1404" s="226"/>
      <c r="O1404" s="226"/>
      <c r="P1404" s="226"/>
      <c r="Q1404" s="226"/>
      <c r="R1404" s="226"/>
      <c r="S1404" s="226"/>
      <c r="T1404" s="227"/>
      <c r="AT1404" s="228" t="s">
        <v>177</v>
      </c>
      <c r="AU1404" s="228" t="s">
        <v>80</v>
      </c>
      <c r="AV1404" s="12" t="s">
        <v>78</v>
      </c>
      <c r="AW1404" s="12" t="s">
        <v>35</v>
      </c>
      <c r="AX1404" s="12" t="s">
        <v>71</v>
      </c>
      <c r="AY1404" s="228" t="s">
        <v>168</v>
      </c>
    </row>
    <row r="1405" spans="2:65" s="13" customFormat="1" ht="13.5">
      <c r="B1405" s="229"/>
      <c r="C1405" s="230"/>
      <c r="D1405" s="242" t="s">
        <v>177</v>
      </c>
      <c r="E1405" s="252" t="s">
        <v>21</v>
      </c>
      <c r="F1405" s="253" t="s">
        <v>1920</v>
      </c>
      <c r="G1405" s="230"/>
      <c r="H1405" s="254">
        <v>2.835</v>
      </c>
      <c r="I1405" s="234"/>
      <c r="J1405" s="230"/>
      <c r="K1405" s="230"/>
      <c r="L1405" s="235"/>
      <c r="M1405" s="236"/>
      <c r="N1405" s="237"/>
      <c r="O1405" s="237"/>
      <c r="P1405" s="237"/>
      <c r="Q1405" s="237"/>
      <c r="R1405" s="237"/>
      <c r="S1405" s="237"/>
      <c r="T1405" s="238"/>
      <c r="AT1405" s="239" t="s">
        <v>177</v>
      </c>
      <c r="AU1405" s="239" t="s">
        <v>80</v>
      </c>
      <c r="AV1405" s="13" t="s">
        <v>80</v>
      </c>
      <c r="AW1405" s="13" t="s">
        <v>35</v>
      </c>
      <c r="AX1405" s="13" t="s">
        <v>78</v>
      </c>
      <c r="AY1405" s="239" t="s">
        <v>168</v>
      </c>
    </row>
    <row r="1406" spans="2:65" s="1" customFormat="1" ht="22.5" customHeight="1">
      <c r="B1406" s="42"/>
      <c r="C1406" s="255" t="s">
        <v>1925</v>
      </c>
      <c r="D1406" s="255" t="s">
        <v>253</v>
      </c>
      <c r="E1406" s="256" t="s">
        <v>1926</v>
      </c>
      <c r="F1406" s="257" t="s">
        <v>1927</v>
      </c>
      <c r="G1406" s="258" t="s">
        <v>173</v>
      </c>
      <c r="H1406" s="259">
        <v>12.667</v>
      </c>
      <c r="I1406" s="260"/>
      <c r="J1406" s="261">
        <f>ROUND(I1406*H1406,2)</f>
        <v>0</v>
      </c>
      <c r="K1406" s="257" t="s">
        <v>21</v>
      </c>
      <c r="L1406" s="262"/>
      <c r="M1406" s="263" t="s">
        <v>21</v>
      </c>
      <c r="N1406" s="264" t="s">
        <v>42</v>
      </c>
      <c r="O1406" s="43"/>
      <c r="P1406" s="214">
        <f>O1406*H1406</f>
        <v>0</v>
      </c>
      <c r="Q1406" s="214">
        <v>1.9199999999999998E-2</v>
      </c>
      <c r="R1406" s="214">
        <f>Q1406*H1406</f>
        <v>0.24320639999999996</v>
      </c>
      <c r="S1406" s="214">
        <v>0</v>
      </c>
      <c r="T1406" s="215">
        <f>S1406*H1406</f>
        <v>0</v>
      </c>
      <c r="AR1406" s="25" t="s">
        <v>402</v>
      </c>
      <c r="AT1406" s="25" t="s">
        <v>253</v>
      </c>
      <c r="AU1406" s="25" t="s">
        <v>80</v>
      </c>
      <c r="AY1406" s="25" t="s">
        <v>168</v>
      </c>
      <c r="BE1406" s="216">
        <f>IF(N1406="základní",J1406,0)</f>
        <v>0</v>
      </c>
      <c r="BF1406" s="216">
        <f>IF(N1406="snížená",J1406,0)</f>
        <v>0</v>
      </c>
      <c r="BG1406" s="216">
        <f>IF(N1406="zákl. přenesená",J1406,0)</f>
        <v>0</v>
      </c>
      <c r="BH1406" s="216">
        <f>IF(N1406="sníž. přenesená",J1406,0)</f>
        <v>0</v>
      </c>
      <c r="BI1406" s="216">
        <f>IF(N1406="nulová",J1406,0)</f>
        <v>0</v>
      </c>
      <c r="BJ1406" s="25" t="s">
        <v>78</v>
      </c>
      <c r="BK1406" s="216">
        <f>ROUND(I1406*H1406,2)</f>
        <v>0</v>
      </c>
      <c r="BL1406" s="25" t="s">
        <v>286</v>
      </c>
      <c r="BM1406" s="25" t="s">
        <v>1928</v>
      </c>
    </row>
    <row r="1407" spans="2:65" s="13" customFormat="1" ht="13.5">
      <c r="B1407" s="229"/>
      <c r="C1407" s="230"/>
      <c r="D1407" s="242" t="s">
        <v>177</v>
      </c>
      <c r="E1407" s="252" t="s">
        <v>21</v>
      </c>
      <c r="F1407" s="253" t="s">
        <v>1929</v>
      </c>
      <c r="G1407" s="230"/>
      <c r="H1407" s="254">
        <v>12.667</v>
      </c>
      <c r="I1407" s="234"/>
      <c r="J1407" s="230"/>
      <c r="K1407" s="230"/>
      <c r="L1407" s="235"/>
      <c r="M1407" s="236"/>
      <c r="N1407" s="237"/>
      <c r="O1407" s="237"/>
      <c r="P1407" s="237"/>
      <c r="Q1407" s="237"/>
      <c r="R1407" s="237"/>
      <c r="S1407" s="237"/>
      <c r="T1407" s="238"/>
      <c r="AT1407" s="239" t="s">
        <v>177</v>
      </c>
      <c r="AU1407" s="239" t="s">
        <v>80</v>
      </c>
      <c r="AV1407" s="13" t="s">
        <v>80</v>
      </c>
      <c r="AW1407" s="13" t="s">
        <v>35</v>
      </c>
      <c r="AX1407" s="13" t="s">
        <v>78</v>
      </c>
      <c r="AY1407" s="239" t="s">
        <v>168</v>
      </c>
    </row>
    <row r="1408" spans="2:65" s="1" customFormat="1" ht="22.5" customHeight="1">
      <c r="B1408" s="42"/>
      <c r="C1408" s="205" t="s">
        <v>1930</v>
      </c>
      <c r="D1408" s="205" t="s">
        <v>170</v>
      </c>
      <c r="E1408" s="206" t="s">
        <v>1931</v>
      </c>
      <c r="F1408" s="207" t="s">
        <v>1932</v>
      </c>
      <c r="G1408" s="208" t="s">
        <v>173</v>
      </c>
      <c r="H1408" s="209">
        <v>11.515000000000001</v>
      </c>
      <c r="I1408" s="210"/>
      <c r="J1408" s="211">
        <f>ROUND(I1408*H1408,2)</f>
        <v>0</v>
      </c>
      <c r="K1408" s="207" t="s">
        <v>174</v>
      </c>
      <c r="L1408" s="62"/>
      <c r="M1408" s="212" t="s">
        <v>21</v>
      </c>
      <c r="N1408" s="213" t="s">
        <v>42</v>
      </c>
      <c r="O1408" s="43"/>
      <c r="P1408" s="214">
        <f>O1408*H1408</f>
        <v>0</v>
      </c>
      <c r="Q1408" s="214">
        <v>2.9999999999999997E-4</v>
      </c>
      <c r="R1408" s="214">
        <f>Q1408*H1408</f>
        <v>3.4544999999999997E-3</v>
      </c>
      <c r="S1408" s="214">
        <v>0</v>
      </c>
      <c r="T1408" s="215">
        <f>S1408*H1408</f>
        <v>0</v>
      </c>
      <c r="AR1408" s="25" t="s">
        <v>286</v>
      </c>
      <c r="AT1408" s="25" t="s">
        <v>170</v>
      </c>
      <c r="AU1408" s="25" t="s">
        <v>80</v>
      </c>
      <c r="AY1408" s="25" t="s">
        <v>168</v>
      </c>
      <c r="BE1408" s="216">
        <f>IF(N1408="základní",J1408,0)</f>
        <v>0</v>
      </c>
      <c r="BF1408" s="216">
        <f>IF(N1408="snížená",J1408,0)</f>
        <v>0</v>
      </c>
      <c r="BG1408" s="216">
        <f>IF(N1408="zákl. přenesená",J1408,0)</f>
        <v>0</v>
      </c>
      <c r="BH1408" s="216">
        <f>IF(N1408="sníž. přenesená",J1408,0)</f>
        <v>0</v>
      </c>
      <c r="BI1408" s="216">
        <f>IF(N1408="nulová",J1408,0)</f>
        <v>0</v>
      </c>
      <c r="BJ1408" s="25" t="s">
        <v>78</v>
      </c>
      <c r="BK1408" s="216">
        <f>ROUND(I1408*H1408,2)</f>
        <v>0</v>
      </c>
      <c r="BL1408" s="25" t="s">
        <v>286</v>
      </c>
      <c r="BM1408" s="25" t="s">
        <v>1933</v>
      </c>
    </row>
    <row r="1409" spans="2:65" s="13" customFormat="1" ht="13.5">
      <c r="B1409" s="229"/>
      <c r="C1409" s="230"/>
      <c r="D1409" s="242" t="s">
        <v>177</v>
      </c>
      <c r="E1409" s="252" t="s">
        <v>21</v>
      </c>
      <c r="F1409" s="253" t="s">
        <v>1934</v>
      </c>
      <c r="G1409" s="230"/>
      <c r="H1409" s="254">
        <v>11.515000000000001</v>
      </c>
      <c r="I1409" s="234"/>
      <c r="J1409" s="230"/>
      <c r="K1409" s="230"/>
      <c r="L1409" s="235"/>
      <c r="M1409" s="236"/>
      <c r="N1409" s="237"/>
      <c r="O1409" s="237"/>
      <c r="P1409" s="237"/>
      <c r="Q1409" s="237"/>
      <c r="R1409" s="237"/>
      <c r="S1409" s="237"/>
      <c r="T1409" s="238"/>
      <c r="AT1409" s="239" t="s">
        <v>177</v>
      </c>
      <c r="AU1409" s="239" t="s">
        <v>80</v>
      </c>
      <c r="AV1409" s="13" t="s">
        <v>80</v>
      </c>
      <c r="AW1409" s="13" t="s">
        <v>35</v>
      </c>
      <c r="AX1409" s="13" t="s">
        <v>78</v>
      </c>
      <c r="AY1409" s="239" t="s">
        <v>168</v>
      </c>
    </row>
    <row r="1410" spans="2:65" s="1" customFormat="1" ht="22.5" customHeight="1">
      <c r="B1410" s="42"/>
      <c r="C1410" s="205" t="s">
        <v>1935</v>
      </c>
      <c r="D1410" s="205" t="s">
        <v>170</v>
      </c>
      <c r="E1410" s="206" t="s">
        <v>1936</v>
      </c>
      <c r="F1410" s="207" t="s">
        <v>1937</v>
      </c>
      <c r="G1410" s="208" t="s">
        <v>173</v>
      </c>
      <c r="H1410" s="209">
        <v>11.515000000000001</v>
      </c>
      <c r="I1410" s="210"/>
      <c r="J1410" s="211">
        <f>ROUND(I1410*H1410,2)</f>
        <v>0</v>
      </c>
      <c r="K1410" s="207" t="s">
        <v>174</v>
      </c>
      <c r="L1410" s="62"/>
      <c r="M1410" s="212" t="s">
        <v>21</v>
      </c>
      <c r="N1410" s="213" t="s">
        <v>42</v>
      </c>
      <c r="O1410" s="43"/>
      <c r="P1410" s="214">
        <f>O1410*H1410</f>
        <v>0</v>
      </c>
      <c r="Q1410" s="214">
        <v>7.1500000000000001E-3</v>
      </c>
      <c r="R1410" s="214">
        <f>Q1410*H1410</f>
        <v>8.233225000000001E-2</v>
      </c>
      <c r="S1410" s="214">
        <v>0</v>
      </c>
      <c r="T1410" s="215">
        <f>S1410*H1410</f>
        <v>0</v>
      </c>
      <c r="AR1410" s="25" t="s">
        <v>286</v>
      </c>
      <c r="AT1410" s="25" t="s">
        <v>170</v>
      </c>
      <c r="AU1410" s="25" t="s">
        <v>80</v>
      </c>
      <c r="AY1410" s="25" t="s">
        <v>168</v>
      </c>
      <c r="BE1410" s="216">
        <f>IF(N1410="základní",J1410,0)</f>
        <v>0</v>
      </c>
      <c r="BF1410" s="216">
        <f>IF(N1410="snížená",J1410,0)</f>
        <v>0</v>
      </c>
      <c r="BG1410" s="216">
        <f>IF(N1410="zákl. přenesená",J1410,0)</f>
        <v>0</v>
      </c>
      <c r="BH1410" s="216">
        <f>IF(N1410="sníž. přenesená",J1410,0)</f>
        <v>0</v>
      </c>
      <c r="BI1410" s="216">
        <f>IF(N1410="nulová",J1410,0)</f>
        <v>0</v>
      </c>
      <c r="BJ1410" s="25" t="s">
        <v>78</v>
      </c>
      <c r="BK1410" s="216">
        <f>ROUND(I1410*H1410,2)</f>
        <v>0</v>
      </c>
      <c r="BL1410" s="25" t="s">
        <v>286</v>
      </c>
      <c r="BM1410" s="25" t="s">
        <v>1938</v>
      </c>
    </row>
    <row r="1411" spans="2:65" s="1" customFormat="1" ht="22.5" customHeight="1">
      <c r="B1411" s="42"/>
      <c r="C1411" s="205" t="s">
        <v>1939</v>
      </c>
      <c r="D1411" s="205" t="s">
        <v>170</v>
      </c>
      <c r="E1411" s="206" t="s">
        <v>1940</v>
      </c>
      <c r="F1411" s="207" t="s">
        <v>1941</v>
      </c>
      <c r="G1411" s="208" t="s">
        <v>1153</v>
      </c>
      <c r="H1411" s="279"/>
      <c r="I1411" s="210"/>
      <c r="J1411" s="211">
        <f>ROUND(I1411*H1411,2)</f>
        <v>0</v>
      </c>
      <c r="K1411" s="207" t="s">
        <v>174</v>
      </c>
      <c r="L1411" s="62"/>
      <c r="M1411" s="212" t="s">
        <v>21</v>
      </c>
      <c r="N1411" s="213" t="s">
        <v>42</v>
      </c>
      <c r="O1411" s="43"/>
      <c r="P1411" s="214">
        <f>O1411*H1411</f>
        <v>0</v>
      </c>
      <c r="Q1411" s="214">
        <v>0</v>
      </c>
      <c r="R1411" s="214">
        <f>Q1411*H1411</f>
        <v>0</v>
      </c>
      <c r="S1411" s="214">
        <v>0</v>
      </c>
      <c r="T1411" s="215">
        <f>S1411*H1411</f>
        <v>0</v>
      </c>
      <c r="AR1411" s="25" t="s">
        <v>286</v>
      </c>
      <c r="AT1411" s="25" t="s">
        <v>170</v>
      </c>
      <c r="AU1411" s="25" t="s">
        <v>80</v>
      </c>
      <c r="AY1411" s="25" t="s">
        <v>168</v>
      </c>
      <c r="BE1411" s="216">
        <f>IF(N1411="základní",J1411,0)</f>
        <v>0</v>
      </c>
      <c r="BF1411" s="216">
        <f>IF(N1411="snížená",J1411,0)</f>
        <v>0</v>
      </c>
      <c r="BG1411" s="216">
        <f>IF(N1411="zákl. přenesená",J1411,0)</f>
        <v>0</v>
      </c>
      <c r="BH1411" s="216">
        <f>IF(N1411="sníž. přenesená",J1411,0)</f>
        <v>0</v>
      </c>
      <c r="BI1411" s="216">
        <f>IF(N1411="nulová",J1411,0)</f>
        <v>0</v>
      </c>
      <c r="BJ1411" s="25" t="s">
        <v>78</v>
      </c>
      <c r="BK1411" s="216">
        <f>ROUND(I1411*H1411,2)</f>
        <v>0</v>
      </c>
      <c r="BL1411" s="25" t="s">
        <v>286</v>
      </c>
      <c r="BM1411" s="25" t="s">
        <v>1942</v>
      </c>
    </row>
    <row r="1412" spans="2:65" s="11" customFormat="1" ht="29.85" customHeight="1">
      <c r="B1412" s="188"/>
      <c r="C1412" s="189"/>
      <c r="D1412" s="202" t="s">
        <v>70</v>
      </c>
      <c r="E1412" s="203" t="s">
        <v>1943</v>
      </c>
      <c r="F1412" s="203" t="s">
        <v>1944</v>
      </c>
      <c r="G1412" s="189"/>
      <c r="H1412" s="189"/>
      <c r="I1412" s="192"/>
      <c r="J1412" s="204">
        <f>BK1412</f>
        <v>0</v>
      </c>
      <c r="K1412" s="189"/>
      <c r="L1412" s="194"/>
      <c r="M1412" s="195"/>
      <c r="N1412" s="196"/>
      <c r="O1412" s="196"/>
      <c r="P1412" s="197">
        <f>SUM(P1413:P1426)</f>
        <v>0</v>
      </c>
      <c r="Q1412" s="196"/>
      <c r="R1412" s="197">
        <f>SUM(R1413:R1426)</f>
        <v>7.6949999999999991E-2</v>
      </c>
      <c r="S1412" s="196"/>
      <c r="T1412" s="198">
        <f>SUM(T1413:T1426)</f>
        <v>9.2812500000000006E-2</v>
      </c>
      <c r="AR1412" s="199" t="s">
        <v>80</v>
      </c>
      <c r="AT1412" s="200" t="s">
        <v>70</v>
      </c>
      <c r="AU1412" s="200" t="s">
        <v>78</v>
      </c>
      <c r="AY1412" s="199" t="s">
        <v>168</v>
      </c>
      <c r="BK1412" s="201">
        <f>SUM(BK1413:BK1426)</f>
        <v>0</v>
      </c>
    </row>
    <row r="1413" spans="2:65" s="1" customFormat="1" ht="22.5" customHeight="1">
      <c r="B1413" s="42"/>
      <c r="C1413" s="205" t="s">
        <v>1945</v>
      </c>
      <c r="D1413" s="205" t="s">
        <v>170</v>
      </c>
      <c r="E1413" s="206" t="s">
        <v>1946</v>
      </c>
      <c r="F1413" s="207" t="s">
        <v>1947</v>
      </c>
      <c r="G1413" s="208" t="s">
        <v>173</v>
      </c>
      <c r="H1413" s="209">
        <v>37.125</v>
      </c>
      <c r="I1413" s="210"/>
      <c r="J1413" s="211">
        <f>ROUND(I1413*H1413,2)</f>
        <v>0</v>
      </c>
      <c r="K1413" s="207" t="s">
        <v>174</v>
      </c>
      <c r="L1413" s="62"/>
      <c r="M1413" s="212" t="s">
        <v>21</v>
      </c>
      <c r="N1413" s="213" t="s">
        <v>42</v>
      </c>
      <c r="O1413" s="43"/>
      <c r="P1413" s="214">
        <f>O1413*H1413</f>
        <v>0</v>
      </c>
      <c r="Q1413" s="214">
        <v>0</v>
      </c>
      <c r="R1413" s="214">
        <f>Q1413*H1413</f>
        <v>0</v>
      </c>
      <c r="S1413" s="214">
        <v>0</v>
      </c>
      <c r="T1413" s="215">
        <f>S1413*H1413</f>
        <v>0</v>
      </c>
      <c r="AR1413" s="25" t="s">
        <v>286</v>
      </c>
      <c r="AT1413" s="25" t="s">
        <v>170</v>
      </c>
      <c r="AU1413" s="25" t="s">
        <v>80</v>
      </c>
      <c r="AY1413" s="25" t="s">
        <v>168</v>
      </c>
      <c r="BE1413" s="216">
        <f>IF(N1413="základní",J1413,0)</f>
        <v>0</v>
      </c>
      <c r="BF1413" s="216">
        <f>IF(N1413="snížená",J1413,0)</f>
        <v>0</v>
      </c>
      <c r="BG1413" s="216">
        <f>IF(N1413="zákl. přenesená",J1413,0)</f>
        <v>0</v>
      </c>
      <c r="BH1413" s="216">
        <f>IF(N1413="sníž. přenesená",J1413,0)</f>
        <v>0</v>
      </c>
      <c r="BI1413" s="216">
        <f>IF(N1413="nulová",J1413,0)</f>
        <v>0</v>
      </c>
      <c r="BJ1413" s="25" t="s">
        <v>78</v>
      </c>
      <c r="BK1413" s="216">
        <f>ROUND(I1413*H1413,2)</f>
        <v>0</v>
      </c>
      <c r="BL1413" s="25" t="s">
        <v>286</v>
      </c>
      <c r="BM1413" s="25" t="s">
        <v>1948</v>
      </c>
    </row>
    <row r="1414" spans="2:65" s="12" customFormat="1" ht="13.5">
      <c r="B1414" s="217"/>
      <c r="C1414" s="218"/>
      <c r="D1414" s="219" t="s">
        <v>177</v>
      </c>
      <c r="E1414" s="220" t="s">
        <v>21</v>
      </c>
      <c r="F1414" s="221" t="s">
        <v>1949</v>
      </c>
      <c r="G1414" s="218"/>
      <c r="H1414" s="222" t="s">
        <v>21</v>
      </c>
      <c r="I1414" s="223"/>
      <c r="J1414" s="218"/>
      <c r="K1414" s="218"/>
      <c r="L1414" s="224"/>
      <c r="M1414" s="225"/>
      <c r="N1414" s="226"/>
      <c r="O1414" s="226"/>
      <c r="P1414" s="226"/>
      <c r="Q1414" s="226"/>
      <c r="R1414" s="226"/>
      <c r="S1414" s="226"/>
      <c r="T1414" s="227"/>
      <c r="AT1414" s="228" t="s">
        <v>177</v>
      </c>
      <c r="AU1414" s="228" t="s">
        <v>80</v>
      </c>
      <c r="AV1414" s="12" t="s">
        <v>78</v>
      </c>
      <c r="AW1414" s="12" t="s">
        <v>35</v>
      </c>
      <c r="AX1414" s="12" t="s">
        <v>71</v>
      </c>
      <c r="AY1414" s="228" t="s">
        <v>168</v>
      </c>
    </row>
    <row r="1415" spans="2:65" s="13" customFormat="1" ht="13.5">
      <c r="B1415" s="229"/>
      <c r="C1415" s="230"/>
      <c r="D1415" s="242" t="s">
        <v>177</v>
      </c>
      <c r="E1415" s="252" t="s">
        <v>21</v>
      </c>
      <c r="F1415" s="253" t="s">
        <v>1950</v>
      </c>
      <c r="G1415" s="230"/>
      <c r="H1415" s="254">
        <v>37.125</v>
      </c>
      <c r="I1415" s="234"/>
      <c r="J1415" s="230"/>
      <c r="K1415" s="230"/>
      <c r="L1415" s="235"/>
      <c r="M1415" s="236"/>
      <c r="N1415" s="237"/>
      <c r="O1415" s="237"/>
      <c r="P1415" s="237"/>
      <c r="Q1415" s="237"/>
      <c r="R1415" s="237"/>
      <c r="S1415" s="237"/>
      <c r="T1415" s="238"/>
      <c r="AT1415" s="239" t="s">
        <v>177</v>
      </c>
      <c r="AU1415" s="239" t="s">
        <v>80</v>
      </c>
      <c r="AV1415" s="13" t="s">
        <v>80</v>
      </c>
      <c r="AW1415" s="13" t="s">
        <v>35</v>
      </c>
      <c r="AX1415" s="13" t="s">
        <v>78</v>
      </c>
      <c r="AY1415" s="239" t="s">
        <v>168</v>
      </c>
    </row>
    <row r="1416" spans="2:65" s="1" customFormat="1" ht="22.5" customHeight="1">
      <c r="B1416" s="42"/>
      <c r="C1416" s="205" t="s">
        <v>1951</v>
      </c>
      <c r="D1416" s="205" t="s">
        <v>170</v>
      </c>
      <c r="E1416" s="206" t="s">
        <v>1952</v>
      </c>
      <c r="F1416" s="207" t="s">
        <v>1953</v>
      </c>
      <c r="G1416" s="208" t="s">
        <v>173</v>
      </c>
      <c r="H1416" s="209">
        <v>16.2</v>
      </c>
      <c r="I1416" s="210"/>
      <c r="J1416" s="211">
        <f>ROUND(I1416*H1416,2)</f>
        <v>0</v>
      </c>
      <c r="K1416" s="207" t="s">
        <v>174</v>
      </c>
      <c r="L1416" s="62"/>
      <c r="M1416" s="212" t="s">
        <v>21</v>
      </c>
      <c r="N1416" s="213" t="s">
        <v>42</v>
      </c>
      <c r="O1416" s="43"/>
      <c r="P1416" s="214">
        <f>O1416*H1416</f>
        <v>0</v>
      </c>
      <c r="Q1416" s="214">
        <v>2.0000000000000001E-4</v>
      </c>
      <c r="R1416" s="214">
        <f>Q1416*H1416</f>
        <v>3.2399999999999998E-3</v>
      </c>
      <c r="S1416" s="214">
        <v>0</v>
      </c>
      <c r="T1416" s="215">
        <f>S1416*H1416</f>
        <v>0</v>
      </c>
      <c r="AR1416" s="25" t="s">
        <v>286</v>
      </c>
      <c r="AT1416" s="25" t="s">
        <v>170</v>
      </c>
      <c r="AU1416" s="25" t="s">
        <v>80</v>
      </c>
      <c r="AY1416" s="25" t="s">
        <v>168</v>
      </c>
      <c r="BE1416" s="216">
        <f>IF(N1416="základní",J1416,0)</f>
        <v>0</v>
      </c>
      <c r="BF1416" s="216">
        <f>IF(N1416="snížená",J1416,0)</f>
        <v>0</v>
      </c>
      <c r="BG1416" s="216">
        <f>IF(N1416="zákl. přenesená",J1416,0)</f>
        <v>0</v>
      </c>
      <c r="BH1416" s="216">
        <f>IF(N1416="sníž. přenesená",J1416,0)</f>
        <v>0</v>
      </c>
      <c r="BI1416" s="216">
        <f>IF(N1416="nulová",J1416,0)</f>
        <v>0</v>
      </c>
      <c r="BJ1416" s="25" t="s">
        <v>78</v>
      </c>
      <c r="BK1416" s="216">
        <f>ROUND(I1416*H1416,2)</f>
        <v>0</v>
      </c>
      <c r="BL1416" s="25" t="s">
        <v>286</v>
      </c>
      <c r="BM1416" s="25" t="s">
        <v>1954</v>
      </c>
    </row>
    <row r="1417" spans="2:65" s="12" customFormat="1" ht="13.5">
      <c r="B1417" s="217"/>
      <c r="C1417" s="218"/>
      <c r="D1417" s="219" t="s">
        <v>177</v>
      </c>
      <c r="E1417" s="220" t="s">
        <v>21</v>
      </c>
      <c r="F1417" s="221" t="s">
        <v>830</v>
      </c>
      <c r="G1417" s="218"/>
      <c r="H1417" s="222" t="s">
        <v>21</v>
      </c>
      <c r="I1417" s="223"/>
      <c r="J1417" s="218"/>
      <c r="K1417" s="218"/>
      <c r="L1417" s="224"/>
      <c r="M1417" s="225"/>
      <c r="N1417" s="226"/>
      <c r="O1417" s="226"/>
      <c r="P1417" s="226"/>
      <c r="Q1417" s="226"/>
      <c r="R1417" s="226"/>
      <c r="S1417" s="226"/>
      <c r="T1417" s="227"/>
      <c r="AT1417" s="228" t="s">
        <v>177</v>
      </c>
      <c r="AU1417" s="228" t="s">
        <v>80</v>
      </c>
      <c r="AV1417" s="12" t="s">
        <v>78</v>
      </c>
      <c r="AW1417" s="12" t="s">
        <v>35</v>
      </c>
      <c r="AX1417" s="12" t="s">
        <v>71</v>
      </c>
      <c r="AY1417" s="228" t="s">
        <v>168</v>
      </c>
    </row>
    <row r="1418" spans="2:65" s="13" customFormat="1" ht="13.5">
      <c r="B1418" s="229"/>
      <c r="C1418" s="230"/>
      <c r="D1418" s="242" t="s">
        <v>177</v>
      </c>
      <c r="E1418" s="252" t="s">
        <v>21</v>
      </c>
      <c r="F1418" s="253" t="s">
        <v>831</v>
      </c>
      <c r="G1418" s="230"/>
      <c r="H1418" s="254">
        <v>16.2</v>
      </c>
      <c r="I1418" s="234"/>
      <c r="J1418" s="230"/>
      <c r="K1418" s="230"/>
      <c r="L1418" s="235"/>
      <c r="M1418" s="236"/>
      <c r="N1418" s="237"/>
      <c r="O1418" s="237"/>
      <c r="P1418" s="237"/>
      <c r="Q1418" s="237"/>
      <c r="R1418" s="237"/>
      <c r="S1418" s="237"/>
      <c r="T1418" s="238"/>
      <c r="AT1418" s="239" t="s">
        <v>177</v>
      </c>
      <c r="AU1418" s="239" t="s">
        <v>80</v>
      </c>
      <c r="AV1418" s="13" t="s">
        <v>80</v>
      </c>
      <c r="AW1418" s="13" t="s">
        <v>35</v>
      </c>
      <c r="AX1418" s="13" t="s">
        <v>78</v>
      </c>
      <c r="AY1418" s="239" t="s">
        <v>168</v>
      </c>
    </row>
    <row r="1419" spans="2:65" s="1" customFormat="1" ht="22.5" customHeight="1">
      <c r="B1419" s="42"/>
      <c r="C1419" s="205" t="s">
        <v>1955</v>
      </c>
      <c r="D1419" s="205" t="s">
        <v>170</v>
      </c>
      <c r="E1419" s="206" t="s">
        <v>1956</v>
      </c>
      <c r="F1419" s="207" t="s">
        <v>1957</v>
      </c>
      <c r="G1419" s="208" t="s">
        <v>173</v>
      </c>
      <c r="H1419" s="209">
        <v>16.2</v>
      </c>
      <c r="I1419" s="210"/>
      <c r="J1419" s="211">
        <f>ROUND(I1419*H1419,2)</f>
        <v>0</v>
      </c>
      <c r="K1419" s="207" t="s">
        <v>174</v>
      </c>
      <c r="L1419" s="62"/>
      <c r="M1419" s="212" t="s">
        <v>21</v>
      </c>
      <c r="N1419" s="213" t="s">
        <v>42</v>
      </c>
      <c r="O1419" s="43"/>
      <c r="P1419" s="214">
        <f>O1419*H1419</f>
        <v>0</v>
      </c>
      <c r="Q1419" s="214">
        <v>4.5500000000000002E-3</v>
      </c>
      <c r="R1419" s="214">
        <f>Q1419*H1419</f>
        <v>7.3709999999999998E-2</v>
      </c>
      <c r="S1419" s="214">
        <v>0</v>
      </c>
      <c r="T1419" s="215">
        <f>S1419*H1419</f>
        <v>0</v>
      </c>
      <c r="AR1419" s="25" t="s">
        <v>286</v>
      </c>
      <c r="AT1419" s="25" t="s">
        <v>170</v>
      </c>
      <c r="AU1419" s="25" t="s">
        <v>80</v>
      </c>
      <c r="AY1419" s="25" t="s">
        <v>168</v>
      </c>
      <c r="BE1419" s="216">
        <f>IF(N1419="základní",J1419,0)</f>
        <v>0</v>
      </c>
      <c r="BF1419" s="216">
        <f>IF(N1419="snížená",J1419,0)</f>
        <v>0</v>
      </c>
      <c r="BG1419" s="216">
        <f>IF(N1419="zákl. přenesená",J1419,0)</f>
        <v>0</v>
      </c>
      <c r="BH1419" s="216">
        <f>IF(N1419="sníž. přenesená",J1419,0)</f>
        <v>0</v>
      </c>
      <c r="BI1419" s="216">
        <f>IF(N1419="nulová",J1419,0)</f>
        <v>0</v>
      </c>
      <c r="BJ1419" s="25" t="s">
        <v>78</v>
      </c>
      <c r="BK1419" s="216">
        <f>ROUND(I1419*H1419,2)</f>
        <v>0</v>
      </c>
      <c r="BL1419" s="25" t="s">
        <v>286</v>
      </c>
      <c r="BM1419" s="25" t="s">
        <v>1958</v>
      </c>
    </row>
    <row r="1420" spans="2:65" s="1" customFormat="1" ht="22.5" customHeight="1">
      <c r="B1420" s="42"/>
      <c r="C1420" s="205" t="s">
        <v>1959</v>
      </c>
      <c r="D1420" s="205" t="s">
        <v>170</v>
      </c>
      <c r="E1420" s="206" t="s">
        <v>1960</v>
      </c>
      <c r="F1420" s="207" t="s">
        <v>1961</v>
      </c>
      <c r="G1420" s="208" t="s">
        <v>173</v>
      </c>
      <c r="H1420" s="209">
        <v>37.125</v>
      </c>
      <c r="I1420" s="210"/>
      <c r="J1420" s="211">
        <f>ROUND(I1420*H1420,2)</f>
        <v>0</v>
      </c>
      <c r="K1420" s="207" t="s">
        <v>174</v>
      </c>
      <c r="L1420" s="62"/>
      <c r="M1420" s="212" t="s">
        <v>21</v>
      </c>
      <c r="N1420" s="213" t="s">
        <v>42</v>
      </c>
      <c r="O1420" s="43"/>
      <c r="P1420" s="214">
        <f>O1420*H1420</f>
        <v>0</v>
      </c>
      <c r="Q1420" s="214">
        <v>0</v>
      </c>
      <c r="R1420" s="214">
        <f>Q1420*H1420</f>
        <v>0</v>
      </c>
      <c r="S1420" s="214">
        <v>2.5000000000000001E-3</v>
      </c>
      <c r="T1420" s="215">
        <f>S1420*H1420</f>
        <v>9.2812500000000006E-2</v>
      </c>
      <c r="AR1420" s="25" t="s">
        <v>286</v>
      </c>
      <c r="AT1420" s="25" t="s">
        <v>170</v>
      </c>
      <c r="AU1420" s="25" t="s">
        <v>80</v>
      </c>
      <c r="AY1420" s="25" t="s">
        <v>168</v>
      </c>
      <c r="BE1420" s="216">
        <f>IF(N1420="základní",J1420,0)</f>
        <v>0</v>
      </c>
      <c r="BF1420" s="216">
        <f>IF(N1420="snížená",J1420,0)</f>
        <v>0</v>
      </c>
      <c r="BG1420" s="216">
        <f>IF(N1420="zákl. přenesená",J1420,0)</f>
        <v>0</v>
      </c>
      <c r="BH1420" s="216">
        <f>IF(N1420="sníž. přenesená",J1420,0)</f>
        <v>0</v>
      </c>
      <c r="BI1420" s="216">
        <f>IF(N1420="nulová",J1420,0)</f>
        <v>0</v>
      </c>
      <c r="BJ1420" s="25" t="s">
        <v>78</v>
      </c>
      <c r="BK1420" s="216">
        <f>ROUND(I1420*H1420,2)</f>
        <v>0</v>
      </c>
      <c r="BL1420" s="25" t="s">
        <v>286</v>
      </c>
      <c r="BM1420" s="25" t="s">
        <v>1962</v>
      </c>
    </row>
    <row r="1421" spans="2:65" s="12" customFormat="1" ht="13.5">
      <c r="B1421" s="217"/>
      <c r="C1421" s="218"/>
      <c r="D1421" s="219" t="s">
        <v>177</v>
      </c>
      <c r="E1421" s="220" t="s">
        <v>21</v>
      </c>
      <c r="F1421" s="221" t="s">
        <v>1949</v>
      </c>
      <c r="G1421" s="218"/>
      <c r="H1421" s="222" t="s">
        <v>21</v>
      </c>
      <c r="I1421" s="223"/>
      <c r="J1421" s="218"/>
      <c r="K1421" s="218"/>
      <c r="L1421" s="224"/>
      <c r="M1421" s="225"/>
      <c r="N1421" s="226"/>
      <c r="O1421" s="226"/>
      <c r="P1421" s="226"/>
      <c r="Q1421" s="226"/>
      <c r="R1421" s="226"/>
      <c r="S1421" s="226"/>
      <c r="T1421" s="227"/>
      <c r="AT1421" s="228" t="s">
        <v>177</v>
      </c>
      <c r="AU1421" s="228" t="s">
        <v>80</v>
      </c>
      <c r="AV1421" s="12" t="s">
        <v>78</v>
      </c>
      <c r="AW1421" s="12" t="s">
        <v>35</v>
      </c>
      <c r="AX1421" s="12" t="s">
        <v>71</v>
      </c>
      <c r="AY1421" s="228" t="s">
        <v>168</v>
      </c>
    </row>
    <row r="1422" spans="2:65" s="13" customFormat="1" ht="13.5">
      <c r="B1422" s="229"/>
      <c r="C1422" s="230"/>
      <c r="D1422" s="242" t="s">
        <v>177</v>
      </c>
      <c r="E1422" s="252" t="s">
        <v>21</v>
      </c>
      <c r="F1422" s="253" t="s">
        <v>1950</v>
      </c>
      <c r="G1422" s="230"/>
      <c r="H1422" s="254">
        <v>37.125</v>
      </c>
      <c r="I1422" s="234"/>
      <c r="J1422" s="230"/>
      <c r="K1422" s="230"/>
      <c r="L1422" s="235"/>
      <c r="M1422" s="236"/>
      <c r="N1422" s="237"/>
      <c r="O1422" s="237"/>
      <c r="P1422" s="237"/>
      <c r="Q1422" s="237"/>
      <c r="R1422" s="237"/>
      <c r="S1422" s="237"/>
      <c r="T1422" s="238"/>
      <c r="AT1422" s="239" t="s">
        <v>177</v>
      </c>
      <c r="AU1422" s="239" t="s">
        <v>80</v>
      </c>
      <c r="AV1422" s="13" t="s">
        <v>80</v>
      </c>
      <c r="AW1422" s="13" t="s">
        <v>35</v>
      </c>
      <c r="AX1422" s="13" t="s">
        <v>78</v>
      </c>
      <c r="AY1422" s="239" t="s">
        <v>168</v>
      </c>
    </row>
    <row r="1423" spans="2:65" s="1" customFormat="1" ht="22.5" customHeight="1">
      <c r="B1423" s="42"/>
      <c r="C1423" s="205" t="s">
        <v>1963</v>
      </c>
      <c r="D1423" s="205" t="s">
        <v>170</v>
      </c>
      <c r="E1423" s="206" t="s">
        <v>1964</v>
      </c>
      <c r="F1423" s="207" t="s">
        <v>1965</v>
      </c>
      <c r="G1423" s="208" t="s">
        <v>173</v>
      </c>
      <c r="H1423" s="209">
        <v>39.6</v>
      </c>
      <c r="I1423" s="210"/>
      <c r="J1423" s="211">
        <f>ROUND(I1423*H1423,2)</f>
        <v>0</v>
      </c>
      <c r="K1423" s="207" t="s">
        <v>21</v>
      </c>
      <c r="L1423" s="62"/>
      <c r="M1423" s="212" t="s">
        <v>21</v>
      </c>
      <c r="N1423" s="213" t="s">
        <v>42</v>
      </c>
      <c r="O1423" s="43"/>
      <c r="P1423" s="214">
        <f>O1423*H1423</f>
        <v>0</v>
      </c>
      <c r="Q1423" s="214">
        <v>0</v>
      </c>
      <c r="R1423" s="214">
        <f>Q1423*H1423</f>
        <v>0</v>
      </c>
      <c r="S1423" s="214">
        <v>0</v>
      </c>
      <c r="T1423" s="215">
        <f>S1423*H1423</f>
        <v>0</v>
      </c>
      <c r="AR1423" s="25" t="s">
        <v>286</v>
      </c>
      <c r="AT1423" s="25" t="s">
        <v>170</v>
      </c>
      <c r="AU1423" s="25" t="s">
        <v>80</v>
      </c>
      <c r="AY1423" s="25" t="s">
        <v>168</v>
      </c>
      <c r="BE1423" s="216">
        <f>IF(N1423="základní",J1423,0)</f>
        <v>0</v>
      </c>
      <c r="BF1423" s="216">
        <f>IF(N1423="snížená",J1423,0)</f>
        <v>0</v>
      </c>
      <c r="BG1423" s="216">
        <f>IF(N1423="zákl. přenesená",J1423,0)</f>
        <v>0</v>
      </c>
      <c r="BH1423" s="216">
        <f>IF(N1423="sníž. přenesená",J1423,0)</f>
        <v>0</v>
      </c>
      <c r="BI1423" s="216">
        <f>IF(N1423="nulová",J1423,0)</f>
        <v>0</v>
      </c>
      <c r="BJ1423" s="25" t="s">
        <v>78</v>
      </c>
      <c r="BK1423" s="216">
        <f>ROUND(I1423*H1423,2)</f>
        <v>0</v>
      </c>
      <c r="BL1423" s="25" t="s">
        <v>286</v>
      </c>
      <c r="BM1423" s="25" t="s">
        <v>1966</v>
      </c>
    </row>
    <row r="1424" spans="2:65" s="12" customFormat="1" ht="13.5">
      <c r="B1424" s="217"/>
      <c r="C1424" s="218"/>
      <c r="D1424" s="219" t="s">
        <v>177</v>
      </c>
      <c r="E1424" s="220" t="s">
        <v>21</v>
      </c>
      <c r="F1424" s="221" t="s">
        <v>1967</v>
      </c>
      <c r="G1424" s="218"/>
      <c r="H1424" s="222" t="s">
        <v>21</v>
      </c>
      <c r="I1424" s="223"/>
      <c r="J1424" s="218"/>
      <c r="K1424" s="218"/>
      <c r="L1424" s="224"/>
      <c r="M1424" s="225"/>
      <c r="N1424" s="226"/>
      <c r="O1424" s="226"/>
      <c r="P1424" s="226"/>
      <c r="Q1424" s="226"/>
      <c r="R1424" s="226"/>
      <c r="S1424" s="226"/>
      <c r="T1424" s="227"/>
      <c r="AT1424" s="228" t="s">
        <v>177</v>
      </c>
      <c r="AU1424" s="228" t="s">
        <v>80</v>
      </c>
      <c r="AV1424" s="12" t="s">
        <v>78</v>
      </c>
      <c r="AW1424" s="12" t="s">
        <v>35</v>
      </c>
      <c r="AX1424" s="12" t="s">
        <v>71</v>
      </c>
      <c r="AY1424" s="228" t="s">
        <v>168</v>
      </c>
    </row>
    <row r="1425" spans="2:65" s="13" customFormat="1" ht="13.5">
      <c r="B1425" s="229"/>
      <c r="C1425" s="230"/>
      <c r="D1425" s="242" t="s">
        <v>177</v>
      </c>
      <c r="E1425" s="252" t="s">
        <v>21</v>
      </c>
      <c r="F1425" s="253" t="s">
        <v>1968</v>
      </c>
      <c r="G1425" s="230"/>
      <c r="H1425" s="254">
        <v>39.6</v>
      </c>
      <c r="I1425" s="234"/>
      <c r="J1425" s="230"/>
      <c r="K1425" s="230"/>
      <c r="L1425" s="235"/>
      <c r="M1425" s="236"/>
      <c r="N1425" s="237"/>
      <c r="O1425" s="237"/>
      <c r="P1425" s="237"/>
      <c r="Q1425" s="237"/>
      <c r="R1425" s="237"/>
      <c r="S1425" s="237"/>
      <c r="T1425" s="238"/>
      <c r="AT1425" s="239" t="s">
        <v>177</v>
      </c>
      <c r="AU1425" s="239" t="s">
        <v>80</v>
      </c>
      <c r="AV1425" s="13" t="s">
        <v>80</v>
      </c>
      <c r="AW1425" s="13" t="s">
        <v>35</v>
      </c>
      <c r="AX1425" s="13" t="s">
        <v>78</v>
      </c>
      <c r="AY1425" s="239" t="s">
        <v>168</v>
      </c>
    </row>
    <row r="1426" spans="2:65" s="1" customFormat="1" ht="22.5" customHeight="1">
      <c r="B1426" s="42"/>
      <c r="C1426" s="205" t="s">
        <v>1969</v>
      </c>
      <c r="D1426" s="205" t="s">
        <v>170</v>
      </c>
      <c r="E1426" s="206" t="s">
        <v>1970</v>
      </c>
      <c r="F1426" s="207" t="s">
        <v>1971</v>
      </c>
      <c r="G1426" s="208" t="s">
        <v>1153</v>
      </c>
      <c r="H1426" s="279"/>
      <c r="I1426" s="210"/>
      <c r="J1426" s="211">
        <f>ROUND(I1426*H1426,2)</f>
        <v>0</v>
      </c>
      <c r="K1426" s="207" t="s">
        <v>174</v>
      </c>
      <c r="L1426" s="62"/>
      <c r="M1426" s="212" t="s">
        <v>21</v>
      </c>
      <c r="N1426" s="213" t="s">
        <v>42</v>
      </c>
      <c r="O1426" s="43"/>
      <c r="P1426" s="214">
        <f>O1426*H1426</f>
        <v>0</v>
      </c>
      <c r="Q1426" s="214">
        <v>0</v>
      </c>
      <c r="R1426" s="214">
        <f>Q1426*H1426</f>
        <v>0</v>
      </c>
      <c r="S1426" s="214">
        <v>0</v>
      </c>
      <c r="T1426" s="215">
        <f>S1426*H1426</f>
        <v>0</v>
      </c>
      <c r="AR1426" s="25" t="s">
        <v>286</v>
      </c>
      <c r="AT1426" s="25" t="s">
        <v>170</v>
      </c>
      <c r="AU1426" s="25" t="s">
        <v>80</v>
      </c>
      <c r="AY1426" s="25" t="s">
        <v>168</v>
      </c>
      <c r="BE1426" s="216">
        <f>IF(N1426="základní",J1426,0)</f>
        <v>0</v>
      </c>
      <c r="BF1426" s="216">
        <f>IF(N1426="snížená",J1426,0)</f>
        <v>0</v>
      </c>
      <c r="BG1426" s="216">
        <f>IF(N1426="zákl. přenesená",J1426,0)</f>
        <v>0</v>
      </c>
      <c r="BH1426" s="216">
        <f>IF(N1426="sníž. přenesená",J1426,0)</f>
        <v>0</v>
      </c>
      <c r="BI1426" s="216">
        <f>IF(N1426="nulová",J1426,0)</f>
        <v>0</v>
      </c>
      <c r="BJ1426" s="25" t="s">
        <v>78</v>
      </c>
      <c r="BK1426" s="216">
        <f>ROUND(I1426*H1426,2)</f>
        <v>0</v>
      </c>
      <c r="BL1426" s="25" t="s">
        <v>286</v>
      </c>
      <c r="BM1426" s="25" t="s">
        <v>1972</v>
      </c>
    </row>
    <row r="1427" spans="2:65" s="11" customFormat="1" ht="29.85" customHeight="1">
      <c r="B1427" s="188"/>
      <c r="C1427" s="189"/>
      <c r="D1427" s="202" t="s">
        <v>70</v>
      </c>
      <c r="E1427" s="203" t="s">
        <v>1973</v>
      </c>
      <c r="F1427" s="203" t="s">
        <v>1974</v>
      </c>
      <c r="G1427" s="189"/>
      <c r="H1427" s="189"/>
      <c r="I1427" s="192"/>
      <c r="J1427" s="204">
        <f>BK1427</f>
        <v>0</v>
      </c>
      <c r="K1427" s="189"/>
      <c r="L1427" s="194"/>
      <c r="M1427" s="195"/>
      <c r="N1427" s="196"/>
      <c r="O1427" s="196"/>
      <c r="P1427" s="197">
        <f>SUM(P1428:P1432)</f>
        <v>0</v>
      </c>
      <c r="Q1427" s="196"/>
      <c r="R1427" s="197">
        <f>SUM(R1428:R1432)</f>
        <v>0</v>
      </c>
      <c r="S1427" s="196"/>
      <c r="T1427" s="198">
        <f>SUM(T1428:T1432)</f>
        <v>0</v>
      </c>
      <c r="AR1427" s="199" t="s">
        <v>80</v>
      </c>
      <c r="AT1427" s="200" t="s">
        <v>70</v>
      </c>
      <c r="AU1427" s="200" t="s">
        <v>78</v>
      </c>
      <c r="AY1427" s="199" t="s">
        <v>168</v>
      </c>
      <c r="BK1427" s="201">
        <f>SUM(BK1428:BK1432)</f>
        <v>0</v>
      </c>
    </row>
    <row r="1428" spans="2:65" s="1" customFormat="1" ht="22.5" customHeight="1">
      <c r="B1428" s="42"/>
      <c r="C1428" s="205" t="s">
        <v>1975</v>
      </c>
      <c r="D1428" s="205" t="s">
        <v>170</v>
      </c>
      <c r="E1428" s="206" t="s">
        <v>1976</v>
      </c>
      <c r="F1428" s="207" t="s">
        <v>1977</v>
      </c>
      <c r="G1428" s="208" t="s">
        <v>173</v>
      </c>
      <c r="H1428" s="209">
        <v>8.3620000000000001</v>
      </c>
      <c r="I1428" s="210"/>
      <c r="J1428" s="211">
        <f>ROUND(I1428*H1428,2)</f>
        <v>0</v>
      </c>
      <c r="K1428" s="207" t="s">
        <v>21</v>
      </c>
      <c r="L1428" s="62"/>
      <c r="M1428" s="212" t="s">
        <v>21</v>
      </c>
      <c r="N1428" s="213" t="s">
        <v>42</v>
      </c>
      <c r="O1428" s="43"/>
      <c r="P1428" s="214">
        <f>O1428*H1428</f>
        <v>0</v>
      </c>
      <c r="Q1428" s="214">
        <v>0</v>
      </c>
      <c r="R1428" s="214">
        <f>Q1428*H1428</f>
        <v>0</v>
      </c>
      <c r="S1428" s="214">
        <v>0</v>
      </c>
      <c r="T1428" s="215">
        <f>S1428*H1428</f>
        <v>0</v>
      </c>
      <c r="AR1428" s="25" t="s">
        <v>286</v>
      </c>
      <c r="AT1428" s="25" t="s">
        <v>170</v>
      </c>
      <c r="AU1428" s="25" t="s">
        <v>80</v>
      </c>
      <c r="AY1428" s="25" t="s">
        <v>168</v>
      </c>
      <c r="BE1428" s="216">
        <f>IF(N1428="základní",J1428,0)</f>
        <v>0</v>
      </c>
      <c r="BF1428" s="216">
        <f>IF(N1428="snížená",J1428,0)</f>
        <v>0</v>
      </c>
      <c r="BG1428" s="216">
        <f>IF(N1428="zákl. přenesená",J1428,0)</f>
        <v>0</v>
      </c>
      <c r="BH1428" s="216">
        <f>IF(N1428="sníž. přenesená",J1428,0)</f>
        <v>0</v>
      </c>
      <c r="BI1428" s="216">
        <f>IF(N1428="nulová",J1428,0)</f>
        <v>0</v>
      </c>
      <c r="BJ1428" s="25" t="s">
        <v>78</v>
      </c>
      <c r="BK1428" s="216">
        <f>ROUND(I1428*H1428,2)</f>
        <v>0</v>
      </c>
      <c r="BL1428" s="25" t="s">
        <v>286</v>
      </c>
      <c r="BM1428" s="25" t="s">
        <v>1978</v>
      </c>
    </row>
    <row r="1429" spans="2:65" s="12" customFormat="1" ht="13.5">
      <c r="B1429" s="217"/>
      <c r="C1429" s="218"/>
      <c r="D1429" s="219" t="s">
        <v>177</v>
      </c>
      <c r="E1429" s="220" t="s">
        <v>21</v>
      </c>
      <c r="F1429" s="221" t="s">
        <v>1085</v>
      </c>
      <c r="G1429" s="218"/>
      <c r="H1429" s="222" t="s">
        <v>21</v>
      </c>
      <c r="I1429" s="223"/>
      <c r="J1429" s="218"/>
      <c r="K1429" s="218"/>
      <c r="L1429" s="224"/>
      <c r="M1429" s="225"/>
      <c r="N1429" s="226"/>
      <c r="O1429" s="226"/>
      <c r="P1429" s="226"/>
      <c r="Q1429" s="226"/>
      <c r="R1429" s="226"/>
      <c r="S1429" s="226"/>
      <c r="T1429" s="227"/>
      <c r="AT1429" s="228" t="s">
        <v>177</v>
      </c>
      <c r="AU1429" s="228" t="s">
        <v>80</v>
      </c>
      <c r="AV1429" s="12" t="s">
        <v>78</v>
      </c>
      <c r="AW1429" s="12" t="s">
        <v>35</v>
      </c>
      <c r="AX1429" s="12" t="s">
        <v>71</v>
      </c>
      <c r="AY1429" s="228" t="s">
        <v>168</v>
      </c>
    </row>
    <row r="1430" spans="2:65" s="13" customFormat="1" ht="13.5">
      <c r="B1430" s="229"/>
      <c r="C1430" s="230"/>
      <c r="D1430" s="219" t="s">
        <v>177</v>
      </c>
      <c r="E1430" s="231" t="s">
        <v>21</v>
      </c>
      <c r="F1430" s="232" t="s">
        <v>1086</v>
      </c>
      <c r="G1430" s="230"/>
      <c r="H1430" s="233">
        <v>4.8099999999999996</v>
      </c>
      <c r="I1430" s="234"/>
      <c r="J1430" s="230"/>
      <c r="K1430" s="230"/>
      <c r="L1430" s="235"/>
      <c r="M1430" s="236"/>
      <c r="N1430" s="237"/>
      <c r="O1430" s="237"/>
      <c r="P1430" s="237"/>
      <c r="Q1430" s="237"/>
      <c r="R1430" s="237"/>
      <c r="S1430" s="237"/>
      <c r="T1430" s="238"/>
      <c r="AT1430" s="239" t="s">
        <v>177</v>
      </c>
      <c r="AU1430" s="239" t="s">
        <v>80</v>
      </c>
      <c r="AV1430" s="13" t="s">
        <v>80</v>
      </c>
      <c r="AW1430" s="13" t="s">
        <v>35</v>
      </c>
      <c r="AX1430" s="13" t="s">
        <v>71</v>
      </c>
      <c r="AY1430" s="239" t="s">
        <v>168</v>
      </c>
    </row>
    <row r="1431" spans="2:65" s="13" customFormat="1" ht="13.5">
      <c r="B1431" s="229"/>
      <c r="C1431" s="230"/>
      <c r="D1431" s="219" t="s">
        <v>177</v>
      </c>
      <c r="E1431" s="231" t="s">
        <v>21</v>
      </c>
      <c r="F1431" s="232" t="s">
        <v>1087</v>
      </c>
      <c r="G1431" s="230"/>
      <c r="H1431" s="233">
        <v>3.552</v>
      </c>
      <c r="I1431" s="234"/>
      <c r="J1431" s="230"/>
      <c r="K1431" s="230"/>
      <c r="L1431" s="235"/>
      <c r="M1431" s="236"/>
      <c r="N1431" s="237"/>
      <c r="O1431" s="237"/>
      <c r="P1431" s="237"/>
      <c r="Q1431" s="237"/>
      <c r="R1431" s="237"/>
      <c r="S1431" s="237"/>
      <c r="T1431" s="238"/>
      <c r="AT1431" s="239" t="s">
        <v>177</v>
      </c>
      <c r="AU1431" s="239" t="s">
        <v>80</v>
      </c>
      <c r="AV1431" s="13" t="s">
        <v>80</v>
      </c>
      <c r="AW1431" s="13" t="s">
        <v>35</v>
      </c>
      <c r="AX1431" s="13" t="s">
        <v>71</v>
      </c>
      <c r="AY1431" s="239" t="s">
        <v>168</v>
      </c>
    </row>
    <row r="1432" spans="2:65" s="14" customFormat="1" ht="13.5">
      <c r="B1432" s="240"/>
      <c r="C1432" s="241"/>
      <c r="D1432" s="219" t="s">
        <v>177</v>
      </c>
      <c r="E1432" s="265" t="s">
        <v>21</v>
      </c>
      <c r="F1432" s="266" t="s">
        <v>184</v>
      </c>
      <c r="G1432" s="241"/>
      <c r="H1432" s="267">
        <v>8.3620000000000001</v>
      </c>
      <c r="I1432" s="246"/>
      <c r="J1432" s="241"/>
      <c r="K1432" s="241"/>
      <c r="L1432" s="247"/>
      <c r="M1432" s="248"/>
      <c r="N1432" s="249"/>
      <c r="O1432" s="249"/>
      <c r="P1432" s="249"/>
      <c r="Q1432" s="249"/>
      <c r="R1432" s="249"/>
      <c r="S1432" s="249"/>
      <c r="T1432" s="250"/>
      <c r="AT1432" s="251" t="s">
        <v>177</v>
      </c>
      <c r="AU1432" s="251" t="s">
        <v>80</v>
      </c>
      <c r="AV1432" s="14" t="s">
        <v>175</v>
      </c>
      <c r="AW1432" s="14" t="s">
        <v>35</v>
      </c>
      <c r="AX1432" s="14" t="s">
        <v>78</v>
      </c>
      <c r="AY1432" s="251" t="s">
        <v>168</v>
      </c>
    </row>
    <row r="1433" spans="2:65" s="11" customFormat="1" ht="29.85" customHeight="1">
      <c r="B1433" s="188"/>
      <c r="C1433" s="189"/>
      <c r="D1433" s="202" t="s">
        <v>70</v>
      </c>
      <c r="E1433" s="203" t="s">
        <v>1979</v>
      </c>
      <c r="F1433" s="203" t="s">
        <v>1980</v>
      </c>
      <c r="G1433" s="189"/>
      <c r="H1433" s="189"/>
      <c r="I1433" s="192"/>
      <c r="J1433" s="204">
        <f>BK1433</f>
        <v>0</v>
      </c>
      <c r="K1433" s="189"/>
      <c r="L1433" s="194"/>
      <c r="M1433" s="195"/>
      <c r="N1433" s="196"/>
      <c r="O1433" s="196"/>
      <c r="P1433" s="197">
        <f>SUM(P1434:P1440)</f>
        <v>0</v>
      </c>
      <c r="Q1433" s="196"/>
      <c r="R1433" s="197">
        <f>SUM(R1434:R1440)</f>
        <v>2.4334999999999999E-2</v>
      </c>
      <c r="S1433" s="196"/>
      <c r="T1433" s="198">
        <f>SUM(T1434:T1440)</f>
        <v>0</v>
      </c>
      <c r="AR1433" s="199" t="s">
        <v>80</v>
      </c>
      <c r="AT1433" s="200" t="s">
        <v>70</v>
      </c>
      <c r="AU1433" s="200" t="s">
        <v>78</v>
      </c>
      <c r="AY1433" s="199" t="s">
        <v>168</v>
      </c>
      <c r="BK1433" s="201">
        <f>SUM(BK1434:BK1440)</f>
        <v>0</v>
      </c>
    </row>
    <row r="1434" spans="2:65" s="1" customFormat="1" ht="22.5" customHeight="1">
      <c r="B1434" s="42"/>
      <c r="C1434" s="205" t="s">
        <v>1981</v>
      </c>
      <c r="D1434" s="205" t="s">
        <v>170</v>
      </c>
      <c r="E1434" s="206" t="s">
        <v>1982</v>
      </c>
      <c r="F1434" s="207" t="s">
        <v>1983</v>
      </c>
      <c r="G1434" s="208" t="s">
        <v>173</v>
      </c>
      <c r="H1434" s="209">
        <v>121.675</v>
      </c>
      <c r="I1434" s="210"/>
      <c r="J1434" s="211">
        <f>ROUND(I1434*H1434,2)</f>
        <v>0</v>
      </c>
      <c r="K1434" s="207" t="s">
        <v>174</v>
      </c>
      <c r="L1434" s="62"/>
      <c r="M1434" s="212" t="s">
        <v>21</v>
      </c>
      <c r="N1434" s="213" t="s">
        <v>42</v>
      </c>
      <c r="O1434" s="43"/>
      <c r="P1434" s="214">
        <f>O1434*H1434</f>
        <v>0</v>
      </c>
      <c r="Q1434" s="214">
        <v>2.0000000000000001E-4</v>
      </c>
      <c r="R1434" s="214">
        <f>Q1434*H1434</f>
        <v>2.4334999999999999E-2</v>
      </c>
      <c r="S1434" s="214">
        <v>0</v>
      </c>
      <c r="T1434" s="215">
        <f>S1434*H1434</f>
        <v>0</v>
      </c>
      <c r="AR1434" s="25" t="s">
        <v>286</v>
      </c>
      <c r="AT1434" s="25" t="s">
        <v>170</v>
      </c>
      <c r="AU1434" s="25" t="s">
        <v>80</v>
      </c>
      <c r="AY1434" s="25" t="s">
        <v>168</v>
      </c>
      <c r="BE1434" s="216">
        <f>IF(N1434="základní",J1434,0)</f>
        <v>0</v>
      </c>
      <c r="BF1434" s="216">
        <f>IF(N1434="snížená",J1434,0)</f>
        <v>0</v>
      </c>
      <c r="BG1434" s="216">
        <f>IF(N1434="zákl. přenesená",J1434,0)</f>
        <v>0</v>
      </c>
      <c r="BH1434" s="216">
        <f>IF(N1434="sníž. přenesená",J1434,0)</f>
        <v>0</v>
      </c>
      <c r="BI1434" s="216">
        <f>IF(N1434="nulová",J1434,0)</f>
        <v>0</v>
      </c>
      <c r="BJ1434" s="25" t="s">
        <v>78</v>
      </c>
      <c r="BK1434" s="216">
        <f>ROUND(I1434*H1434,2)</f>
        <v>0</v>
      </c>
      <c r="BL1434" s="25" t="s">
        <v>286</v>
      </c>
      <c r="BM1434" s="25" t="s">
        <v>1984</v>
      </c>
    </row>
    <row r="1435" spans="2:65" s="12" customFormat="1" ht="13.5">
      <c r="B1435" s="217"/>
      <c r="C1435" s="218"/>
      <c r="D1435" s="219" t="s">
        <v>177</v>
      </c>
      <c r="E1435" s="220" t="s">
        <v>21</v>
      </c>
      <c r="F1435" s="221" t="s">
        <v>1985</v>
      </c>
      <c r="G1435" s="218"/>
      <c r="H1435" s="222" t="s">
        <v>21</v>
      </c>
      <c r="I1435" s="223"/>
      <c r="J1435" s="218"/>
      <c r="K1435" s="218"/>
      <c r="L1435" s="224"/>
      <c r="M1435" s="225"/>
      <c r="N1435" s="226"/>
      <c r="O1435" s="226"/>
      <c r="P1435" s="226"/>
      <c r="Q1435" s="226"/>
      <c r="R1435" s="226"/>
      <c r="S1435" s="226"/>
      <c r="T1435" s="227"/>
      <c r="AT1435" s="228" t="s">
        <v>177</v>
      </c>
      <c r="AU1435" s="228" t="s">
        <v>80</v>
      </c>
      <c r="AV1435" s="12" t="s">
        <v>78</v>
      </c>
      <c r="AW1435" s="12" t="s">
        <v>35</v>
      </c>
      <c r="AX1435" s="12" t="s">
        <v>71</v>
      </c>
      <c r="AY1435" s="228" t="s">
        <v>168</v>
      </c>
    </row>
    <row r="1436" spans="2:65" s="13" customFormat="1" ht="13.5">
      <c r="B1436" s="229"/>
      <c r="C1436" s="230"/>
      <c r="D1436" s="219" t="s">
        <v>177</v>
      </c>
      <c r="E1436" s="231" t="s">
        <v>21</v>
      </c>
      <c r="F1436" s="232" t="s">
        <v>1986</v>
      </c>
      <c r="G1436" s="230"/>
      <c r="H1436" s="233">
        <v>118.514</v>
      </c>
      <c r="I1436" s="234"/>
      <c r="J1436" s="230"/>
      <c r="K1436" s="230"/>
      <c r="L1436" s="235"/>
      <c r="M1436" s="236"/>
      <c r="N1436" s="237"/>
      <c r="O1436" s="237"/>
      <c r="P1436" s="237"/>
      <c r="Q1436" s="237"/>
      <c r="R1436" s="237"/>
      <c r="S1436" s="237"/>
      <c r="T1436" s="238"/>
      <c r="AT1436" s="239" t="s">
        <v>177</v>
      </c>
      <c r="AU1436" s="239" t="s">
        <v>80</v>
      </c>
      <c r="AV1436" s="13" t="s">
        <v>80</v>
      </c>
      <c r="AW1436" s="13" t="s">
        <v>35</v>
      </c>
      <c r="AX1436" s="13" t="s">
        <v>71</v>
      </c>
      <c r="AY1436" s="239" t="s">
        <v>168</v>
      </c>
    </row>
    <row r="1437" spans="2:65" s="12" customFormat="1" ht="13.5">
      <c r="B1437" s="217"/>
      <c r="C1437" s="218"/>
      <c r="D1437" s="219" t="s">
        <v>177</v>
      </c>
      <c r="E1437" s="220" t="s">
        <v>21</v>
      </c>
      <c r="F1437" s="221" t="s">
        <v>1987</v>
      </c>
      <c r="G1437" s="218"/>
      <c r="H1437" s="222" t="s">
        <v>21</v>
      </c>
      <c r="I1437" s="223"/>
      <c r="J1437" s="218"/>
      <c r="K1437" s="218"/>
      <c r="L1437" s="224"/>
      <c r="M1437" s="225"/>
      <c r="N1437" s="226"/>
      <c r="O1437" s="226"/>
      <c r="P1437" s="226"/>
      <c r="Q1437" s="226"/>
      <c r="R1437" s="226"/>
      <c r="S1437" s="226"/>
      <c r="T1437" s="227"/>
      <c r="AT1437" s="228" t="s">
        <v>177</v>
      </c>
      <c r="AU1437" s="228" t="s">
        <v>80</v>
      </c>
      <c r="AV1437" s="12" t="s">
        <v>78</v>
      </c>
      <c r="AW1437" s="12" t="s">
        <v>35</v>
      </c>
      <c r="AX1437" s="12" t="s">
        <v>71</v>
      </c>
      <c r="AY1437" s="228" t="s">
        <v>168</v>
      </c>
    </row>
    <row r="1438" spans="2:65" s="13" customFormat="1" ht="13.5">
      <c r="B1438" s="229"/>
      <c r="C1438" s="230"/>
      <c r="D1438" s="219" t="s">
        <v>177</v>
      </c>
      <c r="E1438" s="231" t="s">
        <v>21</v>
      </c>
      <c r="F1438" s="232" t="s">
        <v>1988</v>
      </c>
      <c r="G1438" s="230"/>
      <c r="H1438" s="233">
        <v>2.0449999999999999</v>
      </c>
      <c r="I1438" s="234"/>
      <c r="J1438" s="230"/>
      <c r="K1438" s="230"/>
      <c r="L1438" s="235"/>
      <c r="M1438" s="236"/>
      <c r="N1438" s="237"/>
      <c r="O1438" s="237"/>
      <c r="P1438" s="237"/>
      <c r="Q1438" s="237"/>
      <c r="R1438" s="237"/>
      <c r="S1438" s="237"/>
      <c r="T1438" s="238"/>
      <c r="AT1438" s="239" t="s">
        <v>177</v>
      </c>
      <c r="AU1438" s="239" t="s">
        <v>80</v>
      </c>
      <c r="AV1438" s="13" t="s">
        <v>80</v>
      </c>
      <c r="AW1438" s="13" t="s">
        <v>35</v>
      </c>
      <c r="AX1438" s="13" t="s">
        <v>71</v>
      </c>
      <c r="AY1438" s="239" t="s">
        <v>168</v>
      </c>
    </row>
    <row r="1439" spans="2:65" s="13" customFormat="1" ht="13.5">
      <c r="B1439" s="229"/>
      <c r="C1439" s="230"/>
      <c r="D1439" s="219" t="s">
        <v>177</v>
      </c>
      <c r="E1439" s="231" t="s">
        <v>21</v>
      </c>
      <c r="F1439" s="232" t="s">
        <v>1989</v>
      </c>
      <c r="G1439" s="230"/>
      <c r="H1439" s="233">
        <v>1.1160000000000001</v>
      </c>
      <c r="I1439" s="234"/>
      <c r="J1439" s="230"/>
      <c r="K1439" s="230"/>
      <c r="L1439" s="235"/>
      <c r="M1439" s="236"/>
      <c r="N1439" s="237"/>
      <c r="O1439" s="237"/>
      <c r="P1439" s="237"/>
      <c r="Q1439" s="237"/>
      <c r="R1439" s="237"/>
      <c r="S1439" s="237"/>
      <c r="T1439" s="238"/>
      <c r="AT1439" s="239" t="s">
        <v>177</v>
      </c>
      <c r="AU1439" s="239" t="s">
        <v>80</v>
      </c>
      <c r="AV1439" s="13" t="s">
        <v>80</v>
      </c>
      <c r="AW1439" s="13" t="s">
        <v>35</v>
      </c>
      <c r="AX1439" s="13" t="s">
        <v>71</v>
      </c>
      <c r="AY1439" s="239" t="s">
        <v>168</v>
      </c>
    </row>
    <row r="1440" spans="2:65" s="14" customFormat="1" ht="13.5">
      <c r="B1440" s="240"/>
      <c r="C1440" s="241"/>
      <c r="D1440" s="219" t="s">
        <v>177</v>
      </c>
      <c r="E1440" s="265" t="s">
        <v>21</v>
      </c>
      <c r="F1440" s="266" t="s">
        <v>184</v>
      </c>
      <c r="G1440" s="241"/>
      <c r="H1440" s="267">
        <v>121.675</v>
      </c>
      <c r="I1440" s="246"/>
      <c r="J1440" s="241"/>
      <c r="K1440" s="241"/>
      <c r="L1440" s="247"/>
      <c r="M1440" s="248"/>
      <c r="N1440" s="249"/>
      <c r="O1440" s="249"/>
      <c r="P1440" s="249"/>
      <c r="Q1440" s="249"/>
      <c r="R1440" s="249"/>
      <c r="S1440" s="249"/>
      <c r="T1440" s="250"/>
      <c r="AT1440" s="251" t="s">
        <v>177</v>
      </c>
      <c r="AU1440" s="251" t="s">
        <v>80</v>
      </c>
      <c r="AV1440" s="14" t="s">
        <v>175</v>
      </c>
      <c r="AW1440" s="14" t="s">
        <v>35</v>
      </c>
      <c r="AX1440" s="14" t="s">
        <v>78</v>
      </c>
      <c r="AY1440" s="251" t="s">
        <v>168</v>
      </c>
    </row>
    <row r="1441" spans="2:65" s="11" customFormat="1" ht="29.85" customHeight="1">
      <c r="B1441" s="188"/>
      <c r="C1441" s="189"/>
      <c r="D1441" s="202" t="s">
        <v>70</v>
      </c>
      <c r="E1441" s="203" t="s">
        <v>1990</v>
      </c>
      <c r="F1441" s="203" t="s">
        <v>1991</v>
      </c>
      <c r="G1441" s="189"/>
      <c r="H1441" s="189"/>
      <c r="I1441" s="192"/>
      <c r="J1441" s="204">
        <f>BK1441</f>
        <v>0</v>
      </c>
      <c r="K1441" s="189"/>
      <c r="L1441" s="194"/>
      <c r="M1441" s="195"/>
      <c r="N1441" s="196"/>
      <c r="O1441" s="196"/>
      <c r="P1441" s="197">
        <f>SUM(P1442:P1490)</f>
        <v>0</v>
      </c>
      <c r="Q1441" s="196"/>
      <c r="R1441" s="197">
        <f>SUM(R1442:R1490)</f>
        <v>1.2642255900000001</v>
      </c>
      <c r="S1441" s="196"/>
      <c r="T1441" s="198">
        <f>SUM(T1442:T1490)</f>
        <v>0</v>
      </c>
      <c r="AR1441" s="199" t="s">
        <v>80</v>
      </c>
      <c r="AT1441" s="200" t="s">
        <v>70</v>
      </c>
      <c r="AU1441" s="200" t="s">
        <v>78</v>
      </c>
      <c r="AY1441" s="199" t="s">
        <v>168</v>
      </c>
      <c r="BK1441" s="201">
        <f>SUM(BK1442:BK1490)</f>
        <v>0</v>
      </c>
    </row>
    <row r="1442" spans="2:65" s="1" customFormat="1" ht="31.5" customHeight="1">
      <c r="B1442" s="42"/>
      <c r="C1442" s="205" t="s">
        <v>1992</v>
      </c>
      <c r="D1442" s="205" t="s">
        <v>170</v>
      </c>
      <c r="E1442" s="206" t="s">
        <v>1993</v>
      </c>
      <c r="F1442" s="207" t="s">
        <v>1994</v>
      </c>
      <c r="G1442" s="208" t="s">
        <v>173</v>
      </c>
      <c r="H1442" s="209">
        <v>4682.317</v>
      </c>
      <c r="I1442" s="210"/>
      <c r="J1442" s="211">
        <f>ROUND(I1442*H1442,2)</f>
        <v>0</v>
      </c>
      <c r="K1442" s="207" t="s">
        <v>174</v>
      </c>
      <c r="L1442" s="62"/>
      <c r="M1442" s="212" t="s">
        <v>21</v>
      </c>
      <c r="N1442" s="213" t="s">
        <v>42</v>
      </c>
      <c r="O1442" s="43"/>
      <c r="P1442" s="214">
        <f>O1442*H1442</f>
        <v>0</v>
      </c>
      <c r="Q1442" s="214">
        <v>2.7E-4</v>
      </c>
      <c r="R1442" s="214">
        <f>Q1442*H1442</f>
        <v>1.2642255900000001</v>
      </c>
      <c r="S1442" s="214">
        <v>0</v>
      </c>
      <c r="T1442" s="215">
        <f>S1442*H1442</f>
        <v>0</v>
      </c>
      <c r="AR1442" s="25" t="s">
        <v>286</v>
      </c>
      <c r="AT1442" s="25" t="s">
        <v>170</v>
      </c>
      <c r="AU1442" s="25" t="s">
        <v>80</v>
      </c>
      <c r="AY1442" s="25" t="s">
        <v>168</v>
      </c>
      <c r="BE1442" s="216">
        <f>IF(N1442="základní",J1442,0)</f>
        <v>0</v>
      </c>
      <c r="BF1442" s="216">
        <f>IF(N1442="snížená",J1442,0)</f>
        <v>0</v>
      </c>
      <c r="BG1442" s="216">
        <f>IF(N1442="zákl. přenesená",J1442,0)</f>
        <v>0</v>
      </c>
      <c r="BH1442" s="216">
        <f>IF(N1442="sníž. přenesená",J1442,0)</f>
        <v>0</v>
      </c>
      <c r="BI1442" s="216">
        <f>IF(N1442="nulová",J1442,0)</f>
        <v>0</v>
      </c>
      <c r="BJ1442" s="25" t="s">
        <v>78</v>
      </c>
      <c r="BK1442" s="216">
        <f>ROUND(I1442*H1442,2)</f>
        <v>0</v>
      </c>
      <c r="BL1442" s="25" t="s">
        <v>286</v>
      </c>
      <c r="BM1442" s="25" t="s">
        <v>1995</v>
      </c>
    </row>
    <row r="1443" spans="2:65" s="12" customFormat="1" ht="13.5">
      <c r="B1443" s="217"/>
      <c r="C1443" s="218"/>
      <c r="D1443" s="219" t="s">
        <v>177</v>
      </c>
      <c r="E1443" s="220" t="s">
        <v>21</v>
      </c>
      <c r="F1443" s="221" t="s">
        <v>1996</v>
      </c>
      <c r="G1443" s="218"/>
      <c r="H1443" s="222" t="s">
        <v>21</v>
      </c>
      <c r="I1443" s="223"/>
      <c r="J1443" s="218"/>
      <c r="K1443" s="218"/>
      <c r="L1443" s="224"/>
      <c r="M1443" s="225"/>
      <c r="N1443" s="226"/>
      <c r="O1443" s="226"/>
      <c r="P1443" s="226"/>
      <c r="Q1443" s="226"/>
      <c r="R1443" s="226"/>
      <c r="S1443" s="226"/>
      <c r="T1443" s="227"/>
      <c r="AT1443" s="228" t="s">
        <v>177</v>
      </c>
      <c r="AU1443" s="228" t="s">
        <v>80</v>
      </c>
      <c r="AV1443" s="12" t="s">
        <v>78</v>
      </c>
      <c r="AW1443" s="12" t="s">
        <v>35</v>
      </c>
      <c r="AX1443" s="12" t="s">
        <v>71</v>
      </c>
      <c r="AY1443" s="228" t="s">
        <v>168</v>
      </c>
    </row>
    <row r="1444" spans="2:65" s="12" customFormat="1" ht="13.5">
      <c r="B1444" s="217"/>
      <c r="C1444" s="218"/>
      <c r="D1444" s="219" t="s">
        <v>177</v>
      </c>
      <c r="E1444" s="220" t="s">
        <v>21</v>
      </c>
      <c r="F1444" s="221" t="s">
        <v>865</v>
      </c>
      <c r="G1444" s="218"/>
      <c r="H1444" s="222" t="s">
        <v>21</v>
      </c>
      <c r="I1444" s="223"/>
      <c r="J1444" s="218"/>
      <c r="K1444" s="218"/>
      <c r="L1444" s="224"/>
      <c r="M1444" s="225"/>
      <c r="N1444" s="226"/>
      <c r="O1444" s="226"/>
      <c r="P1444" s="226"/>
      <c r="Q1444" s="226"/>
      <c r="R1444" s="226"/>
      <c r="S1444" s="226"/>
      <c r="T1444" s="227"/>
      <c r="AT1444" s="228" t="s">
        <v>177</v>
      </c>
      <c r="AU1444" s="228" t="s">
        <v>80</v>
      </c>
      <c r="AV1444" s="12" t="s">
        <v>78</v>
      </c>
      <c r="AW1444" s="12" t="s">
        <v>35</v>
      </c>
      <c r="AX1444" s="12" t="s">
        <v>71</v>
      </c>
      <c r="AY1444" s="228" t="s">
        <v>168</v>
      </c>
    </row>
    <row r="1445" spans="2:65" s="13" customFormat="1" ht="13.5">
      <c r="B1445" s="229"/>
      <c r="C1445" s="230"/>
      <c r="D1445" s="219" t="s">
        <v>177</v>
      </c>
      <c r="E1445" s="231" t="s">
        <v>21</v>
      </c>
      <c r="F1445" s="232" t="s">
        <v>1997</v>
      </c>
      <c r="G1445" s="230"/>
      <c r="H1445" s="233">
        <v>113.575</v>
      </c>
      <c r="I1445" s="234"/>
      <c r="J1445" s="230"/>
      <c r="K1445" s="230"/>
      <c r="L1445" s="235"/>
      <c r="M1445" s="236"/>
      <c r="N1445" s="237"/>
      <c r="O1445" s="237"/>
      <c r="P1445" s="237"/>
      <c r="Q1445" s="237"/>
      <c r="R1445" s="237"/>
      <c r="S1445" s="237"/>
      <c r="T1445" s="238"/>
      <c r="AT1445" s="239" t="s">
        <v>177</v>
      </c>
      <c r="AU1445" s="239" t="s">
        <v>80</v>
      </c>
      <c r="AV1445" s="13" t="s">
        <v>80</v>
      </c>
      <c r="AW1445" s="13" t="s">
        <v>35</v>
      </c>
      <c r="AX1445" s="13" t="s">
        <v>71</v>
      </c>
      <c r="AY1445" s="239" t="s">
        <v>168</v>
      </c>
    </row>
    <row r="1446" spans="2:65" s="13" customFormat="1" ht="13.5">
      <c r="B1446" s="229"/>
      <c r="C1446" s="230"/>
      <c r="D1446" s="219" t="s">
        <v>177</v>
      </c>
      <c r="E1446" s="231" t="s">
        <v>21</v>
      </c>
      <c r="F1446" s="232" t="s">
        <v>1998</v>
      </c>
      <c r="G1446" s="230"/>
      <c r="H1446" s="233">
        <v>134.66800000000001</v>
      </c>
      <c r="I1446" s="234"/>
      <c r="J1446" s="230"/>
      <c r="K1446" s="230"/>
      <c r="L1446" s="235"/>
      <c r="M1446" s="236"/>
      <c r="N1446" s="237"/>
      <c r="O1446" s="237"/>
      <c r="P1446" s="237"/>
      <c r="Q1446" s="237"/>
      <c r="R1446" s="237"/>
      <c r="S1446" s="237"/>
      <c r="T1446" s="238"/>
      <c r="AT1446" s="239" t="s">
        <v>177</v>
      </c>
      <c r="AU1446" s="239" t="s">
        <v>80</v>
      </c>
      <c r="AV1446" s="13" t="s">
        <v>80</v>
      </c>
      <c r="AW1446" s="13" t="s">
        <v>35</v>
      </c>
      <c r="AX1446" s="13" t="s">
        <v>71</v>
      </c>
      <c r="AY1446" s="239" t="s">
        <v>168</v>
      </c>
    </row>
    <row r="1447" spans="2:65" s="13" customFormat="1" ht="13.5">
      <c r="B1447" s="229"/>
      <c r="C1447" s="230"/>
      <c r="D1447" s="219" t="s">
        <v>177</v>
      </c>
      <c r="E1447" s="231" t="s">
        <v>21</v>
      </c>
      <c r="F1447" s="232" t="s">
        <v>1999</v>
      </c>
      <c r="G1447" s="230"/>
      <c r="H1447" s="233">
        <v>30.68</v>
      </c>
      <c r="I1447" s="234"/>
      <c r="J1447" s="230"/>
      <c r="K1447" s="230"/>
      <c r="L1447" s="235"/>
      <c r="M1447" s="236"/>
      <c r="N1447" s="237"/>
      <c r="O1447" s="237"/>
      <c r="P1447" s="237"/>
      <c r="Q1447" s="237"/>
      <c r="R1447" s="237"/>
      <c r="S1447" s="237"/>
      <c r="T1447" s="238"/>
      <c r="AT1447" s="239" t="s">
        <v>177</v>
      </c>
      <c r="AU1447" s="239" t="s">
        <v>80</v>
      </c>
      <c r="AV1447" s="13" t="s">
        <v>80</v>
      </c>
      <c r="AW1447" s="13" t="s">
        <v>35</v>
      </c>
      <c r="AX1447" s="13" t="s">
        <v>71</v>
      </c>
      <c r="AY1447" s="239" t="s">
        <v>168</v>
      </c>
    </row>
    <row r="1448" spans="2:65" s="13" customFormat="1" ht="13.5">
      <c r="B1448" s="229"/>
      <c r="C1448" s="230"/>
      <c r="D1448" s="219" t="s">
        <v>177</v>
      </c>
      <c r="E1448" s="231" t="s">
        <v>21</v>
      </c>
      <c r="F1448" s="232" t="s">
        <v>2000</v>
      </c>
      <c r="G1448" s="230"/>
      <c r="H1448" s="233">
        <v>89.46</v>
      </c>
      <c r="I1448" s="234"/>
      <c r="J1448" s="230"/>
      <c r="K1448" s="230"/>
      <c r="L1448" s="235"/>
      <c r="M1448" s="236"/>
      <c r="N1448" s="237"/>
      <c r="O1448" s="237"/>
      <c r="P1448" s="237"/>
      <c r="Q1448" s="237"/>
      <c r="R1448" s="237"/>
      <c r="S1448" s="237"/>
      <c r="T1448" s="238"/>
      <c r="AT1448" s="239" t="s">
        <v>177</v>
      </c>
      <c r="AU1448" s="239" t="s">
        <v>80</v>
      </c>
      <c r="AV1448" s="13" t="s">
        <v>80</v>
      </c>
      <c r="AW1448" s="13" t="s">
        <v>35</v>
      </c>
      <c r="AX1448" s="13" t="s">
        <v>71</v>
      </c>
      <c r="AY1448" s="239" t="s">
        <v>168</v>
      </c>
    </row>
    <row r="1449" spans="2:65" s="13" customFormat="1" ht="13.5">
      <c r="B1449" s="229"/>
      <c r="C1449" s="230"/>
      <c r="D1449" s="219" t="s">
        <v>177</v>
      </c>
      <c r="E1449" s="231" t="s">
        <v>21</v>
      </c>
      <c r="F1449" s="232" t="s">
        <v>2001</v>
      </c>
      <c r="G1449" s="230"/>
      <c r="H1449" s="233">
        <v>174.524</v>
      </c>
      <c r="I1449" s="234"/>
      <c r="J1449" s="230"/>
      <c r="K1449" s="230"/>
      <c r="L1449" s="235"/>
      <c r="M1449" s="236"/>
      <c r="N1449" s="237"/>
      <c r="O1449" s="237"/>
      <c r="P1449" s="237"/>
      <c r="Q1449" s="237"/>
      <c r="R1449" s="237"/>
      <c r="S1449" s="237"/>
      <c r="T1449" s="238"/>
      <c r="AT1449" s="239" t="s">
        <v>177</v>
      </c>
      <c r="AU1449" s="239" t="s">
        <v>80</v>
      </c>
      <c r="AV1449" s="13" t="s">
        <v>80</v>
      </c>
      <c r="AW1449" s="13" t="s">
        <v>35</v>
      </c>
      <c r="AX1449" s="13" t="s">
        <v>71</v>
      </c>
      <c r="AY1449" s="239" t="s">
        <v>168</v>
      </c>
    </row>
    <row r="1450" spans="2:65" s="13" customFormat="1" ht="13.5">
      <c r="B1450" s="229"/>
      <c r="C1450" s="230"/>
      <c r="D1450" s="219" t="s">
        <v>177</v>
      </c>
      <c r="E1450" s="231" t="s">
        <v>21</v>
      </c>
      <c r="F1450" s="232" t="s">
        <v>2002</v>
      </c>
      <c r="G1450" s="230"/>
      <c r="H1450" s="233">
        <v>109.76</v>
      </c>
      <c r="I1450" s="234"/>
      <c r="J1450" s="230"/>
      <c r="K1450" s="230"/>
      <c r="L1450" s="235"/>
      <c r="M1450" s="236"/>
      <c r="N1450" s="237"/>
      <c r="O1450" s="237"/>
      <c r="P1450" s="237"/>
      <c r="Q1450" s="237"/>
      <c r="R1450" s="237"/>
      <c r="S1450" s="237"/>
      <c r="T1450" s="238"/>
      <c r="AT1450" s="239" t="s">
        <v>177</v>
      </c>
      <c r="AU1450" s="239" t="s">
        <v>80</v>
      </c>
      <c r="AV1450" s="13" t="s">
        <v>80</v>
      </c>
      <c r="AW1450" s="13" t="s">
        <v>35</v>
      </c>
      <c r="AX1450" s="13" t="s">
        <v>71</v>
      </c>
      <c r="AY1450" s="239" t="s">
        <v>168</v>
      </c>
    </row>
    <row r="1451" spans="2:65" s="13" customFormat="1" ht="13.5">
      <c r="B1451" s="229"/>
      <c r="C1451" s="230"/>
      <c r="D1451" s="219" t="s">
        <v>177</v>
      </c>
      <c r="E1451" s="231" t="s">
        <v>21</v>
      </c>
      <c r="F1451" s="232" t="s">
        <v>2003</v>
      </c>
      <c r="G1451" s="230"/>
      <c r="H1451" s="233">
        <v>104.72</v>
      </c>
      <c r="I1451" s="234"/>
      <c r="J1451" s="230"/>
      <c r="K1451" s="230"/>
      <c r="L1451" s="235"/>
      <c r="M1451" s="236"/>
      <c r="N1451" s="237"/>
      <c r="O1451" s="237"/>
      <c r="P1451" s="237"/>
      <c r="Q1451" s="237"/>
      <c r="R1451" s="237"/>
      <c r="S1451" s="237"/>
      <c r="T1451" s="238"/>
      <c r="AT1451" s="239" t="s">
        <v>177</v>
      </c>
      <c r="AU1451" s="239" t="s">
        <v>80</v>
      </c>
      <c r="AV1451" s="13" t="s">
        <v>80</v>
      </c>
      <c r="AW1451" s="13" t="s">
        <v>35</v>
      </c>
      <c r="AX1451" s="13" t="s">
        <v>71</v>
      </c>
      <c r="AY1451" s="239" t="s">
        <v>168</v>
      </c>
    </row>
    <row r="1452" spans="2:65" s="13" customFormat="1" ht="13.5">
      <c r="B1452" s="229"/>
      <c r="C1452" s="230"/>
      <c r="D1452" s="219" t="s">
        <v>177</v>
      </c>
      <c r="E1452" s="231" t="s">
        <v>21</v>
      </c>
      <c r="F1452" s="232" t="s">
        <v>2004</v>
      </c>
      <c r="G1452" s="230"/>
      <c r="H1452" s="233">
        <v>-3.7349999999999999</v>
      </c>
      <c r="I1452" s="234"/>
      <c r="J1452" s="230"/>
      <c r="K1452" s="230"/>
      <c r="L1452" s="235"/>
      <c r="M1452" s="236"/>
      <c r="N1452" s="237"/>
      <c r="O1452" s="237"/>
      <c r="P1452" s="237"/>
      <c r="Q1452" s="237"/>
      <c r="R1452" s="237"/>
      <c r="S1452" s="237"/>
      <c r="T1452" s="238"/>
      <c r="AT1452" s="239" t="s">
        <v>177</v>
      </c>
      <c r="AU1452" s="239" t="s">
        <v>80</v>
      </c>
      <c r="AV1452" s="13" t="s">
        <v>80</v>
      </c>
      <c r="AW1452" s="13" t="s">
        <v>35</v>
      </c>
      <c r="AX1452" s="13" t="s">
        <v>71</v>
      </c>
      <c r="AY1452" s="239" t="s">
        <v>168</v>
      </c>
    </row>
    <row r="1453" spans="2:65" s="13" customFormat="1" ht="13.5">
      <c r="B1453" s="229"/>
      <c r="C1453" s="230"/>
      <c r="D1453" s="219" t="s">
        <v>177</v>
      </c>
      <c r="E1453" s="231" t="s">
        <v>21</v>
      </c>
      <c r="F1453" s="232" t="s">
        <v>2005</v>
      </c>
      <c r="G1453" s="230"/>
      <c r="H1453" s="233">
        <v>-3.8140000000000001</v>
      </c>
      <c r="I1453" s="234"/>
      <c r="J1453" s="230"/>
      <c r="K1453" s="230"/>
      <c r="L1453" s="235"/>
      <c r="M1453" s="236"/>
      <c r="N1453" s="237"/>
      <c r="O1453" s="237"/>
      <c r="P1453" s="237"/>
      <c r="Q1453" s="237"/>
      <c r="R1453" s="237"/>
      <c r="S1453" s="237"/>
      <c r="T1453" s="238"/>
      <c r="AT1453" s="239" t="s">
        <v>177</v>
      </c>
      <c r="AU1453" s="239" t="s">
        <v>80</v>
      </c>
      <c r="AV1453" s="13" t="s">
        <v>80</v>
      </c>
      <c r="AW1453" s="13" t="s">
        <v>35</v>
      </c>
      <c r="AX1453" s="13" t="s">
        <v>71</v>
      </c>
      <c r="AY1453" s="239" t="s">
        <v>168</v>
      </c>
    </row>
    <row r="1454" spans="2:65" s="13" customFormat="1" ht="13.5">
      <c r="B1454" s="229"/>
      <c r="C1454" s="230"/>
      <c r="D1454" s="219" t="s">
        <v>177</v>
      </c>
      <c r="E1454" s="231" t="s">
        <v>21</v>
      </c>
      <c r="F1454" s="232" t="s">
        <v>2006</v>
      </c>
      <c r="G1454" s="230"/>
      <c r="H1454" s="233">
        <v>-6.81</v>
      </c>
      <c r="I1454" s="234"/>
      <c r="J1454" s="230"/>
      <c r="K1454" s="230"/>
      <c r="L1454" s="235"/>
      <c r="M1454" s="236"/>
      <c r="N1454" s="237"/>
      <c r="O1454" s="237"/>
      <c r="P1454" s="237"/>
      <c r="Q1454" s="237"/>
      <c r="R1454" s="237"/>
      <c r="S1454" s="237"/>
      <c r="T1454" s="238"/>
      <c r="AT1454" s="239" t="s">
        <v>177</v>
      </c>
      <c r="AU1454" s="239" t="s">
        <v>80</v>
      </c>
      <c r="AV1454" s="13" t="s">
        <v>80</v>
      </c>
      <c r="AW1454" s="13" t="s">
        <v>35</v>
      </c>
      <c r="AX1454" s="13" t="s">
        <v>71</v>
      </c>
      <c r="AY1454" s="239" t="s">
        <v>168</v>
      </c>
    </row>
    <row r="1455" spans="2:65" s="12" customFormat="1" ht="13.5">
      <c r="B1455" s="217"/>
      <c r="C1455" s="218"/>
      <c r="D1455" s="219" t="s">
        <v>177</v>
      </c>
      <c r="E1455" s="220" t="s">
        <v>21</v>
      </c>
      <c r="F1455" s="221" t="s">
        <v>869</v>
      </c>
      <c r="G1455" s="218"/>
      <c r="H1455" s="222" t="s">
        <v>21</v>
      </c>
      <c r="I1455" s="223"/>
      <c r="J1455" s="218"/>
      <c r="K1455" s="218"/>
      <c r="L1455" s="224"/>
      <c r="M1455" s="225"/>
      <c r="N1455" s="226"/>
      <c r="O1455" s="226"/>
      <c r="P1455" s="226"/>
      <c r="Q1455" s="226"/>
      <c r="R1455" s="226"/>
      <c r="S1455" s="226"/>
      <c r="T1455" s="227"/>
      <c r="AT1455" s="228" t="s">
        <v>177</v>
      </c>
      <c r="AU1455" s="228" t="s">
        <v>80</v>
      </c>
      <c r="AV1455" s="12" t="s">
        <v>78</v>
      </c>
      <c r="AW1455" s="12" t="s">
        <v>35</v>
      </c>
      <c r="AX1455" s="12" t="s">
        <v>71</v>
      </c>
      <c r="AY1455" s="228" t="s">
        <v>168</v>
      </c>
    </row>
    <row r="1456" spans="2:65" s="13" customFormat="1" ht="13.5">
      <c r="B1456" s="229"/>
      <c r="C1456" s="230"/>
      <c r="D1456" s="219" t="s">
        <v>177</v>
      </c>
      <c r="E1456" s="231" t="s">
        <v>21</v>
      </c>
      <c r="F1456" s="232" t="s">
        <v>2007</v>
      </c>
      <c r="G1456" s="230"/>
      <c r="H1456" s="233">
        <v>93.072999999999993</v>
      </c>
      <c r="I1456" s="234"/>
      <c r="J1456" s="230"/>
      <c r="K1456" s="230"/>
      <c r="L1456" s="235"/>
      <c r="M1456" s="236"/>
      <c r="N1456" s="237"/>
      <c r="O1456" s="237"/>
      <c r="P1456" s="237"/>
      <c r="Q1456" s="237"/>
      <c r="R1456" s="237"/>
      <c r="S1456" s="237"/>
      <c r="T1456" s="238"/>
      <c r="AT1456" s="239" t="s">
        <v>177</v>
      </c>
      <c r="AU1456" s="239" t="s">
        <v>80</v>
      </c>
      <c r="AV1456" s="13" t="s">
        <v>80</v>
      </c>
      <c r="AW1456" s="13" t="s">
        <v>35</v>
      </c>
      <c r="AX1456" s="13" t="s">
        <v>71</v>
      </c>
      <c r="AY1456" s="239" t="s">
        <v>168</v>
      </c>
    </row>
    <row r="1457" spans="2:51" s="13" customFormat="1" ht="13.5">
      <c r="B1457" s="229"/>
      <c r="C1457" s="230"/>
      <c r="D1457" s="219" t="s">
        <v>177</v>
      </c>
      <c r="E1457" s="231" t="s">
        <v>21</v>
      </c>
      <c r="F1457" s="232" t="s">
        <v>2008</v>
      </c>
      <c r="G1457" s="230"/>
      <c r="H1457" s="233">
        <v>-6.3559999999999999</v>
      </c>
      <c r="I1457" s="234"/>
      <c r="J1457" s="230"/>
      <c r="K1457" s="230"/>
      <c r="L1457" s="235"/>
      <c r="M1457" s="236"/>
      <c r="N1457" s="237"/>
      <c r="O1457" s="237"/>
      <c r="P1457" s="237"/>
      <c r="Q1457" s="237"/>
      <c r="R1457" s="237"/>
      <c r="S1457" s="237"/>
      <c r="T1457" s="238"/>
      <c r="AT1457" s="239" t="s">
        <v>177</v>
      </c>
      <c r="AU1457" s="239" t="s">
        <v>80</v>
      </c>
      <c r="AV1457" s="13" t="s">
        <v>80</v>
      </c>
      <c r="AW1457" s="13" t="s">
        <v>35</v>
      </c>
      <c r="AX1457" s="13" t="s">
        <v>71</v>
      </c>
      <c r="AY1457" s="239" t="s">
        <v>168</v>
      </c>
    </row>
    <row r="1458" spans="2:51" s="13" customFormat="1" ht="13.5">
      <c r="B1458" s="229"/>
      <c r="C1458" s="230"/>
      <c r="D1458" s="219" t="s">
        <v>177</v>
      </c>
      <c r="E1458" s="231" t="s">
        <v>21</v>
      </c>
      <c r="F1458" s="232" t="s">
        <v>2009</v>
      </c>
      <c r="G1458" s="230"/>
      <c r="H1458" s="233">
        <v>-30.004000000000001</v>
      </c>
      <c r="I1458" s="234"/>
      <c r="J1458" s="230"/>
      <c r="K1458" s="230"/>
      <c r="L1458" s="235"/>
      <c r="M1458" s="236"/>
      <c r="N1458" s="237"/>
      <c r="O1458" s="237"/>
      <c r="P1458" s="237"/>
      <c r="Q1458" s="237"/>
      <c r="R1458" s="237"/>
      <c r="S1458" s="237"/>
      <c r="T1458" s="238"/>
      <c r="AT1458" s="239" t="s">
        <v>177</v>
      </c>
      <c r="AU1458" s="239" t="s">
        <v>80</v>
      </c>
      <c r="AV1458" s="13" t="s">
        <v>80</v>
      </c>
      <c r="AW1458" s="13" t="s">
        <v>35</v>
      </c>
      <c r="AX1458" s="13" t="s">
        <v>71</v>
      </c>
      <c r="AY1458" s="239" t="s">
        <v>168</v>
      </c>
    </row>
    <row r="1459" spans="2:51" s="13" customFormat="1" ht="13.5">
      <c r="B1459" s="229"/>
      <c r="C1459" s="230"/>
      <c r="D1459" s="219" t="s">
        <v>177</v>
      </c>
      <c r="E1459" s="231" t="s">
        <v>21</v>
      </c>
      <c r="F1459" s="232" t="s">
        <v>2010</v>
      </c>
      <c r="G1459" s="230"/>
      <c r="H1459" s="233">
        <v>-59.063000000000002</v>
      </c>
      <c r="I1459" s="234"/>
      <c r="J1459" s="230"/>
      <c r="K1459" s="230"/>
      <c r="L1459" s="235"/>
      <c r="M1459" s="236"/>
      <c r="N1459" s="237"/>
      <c r="O1459" s="237"/>
      <c r="P1459" s="237"/>
      <c r="Q1459" s="237"/>
      <c r="R1459" s="237"/>
      <c r="S1459" s="237"/>
      <c r="T1459" s="238"/>
      <c r="AT1459" s="239" t="s">
        <v>177</v>
      </c>
      <c r="AU1459" s="239" t="s">
        <v>80</v>
      </c>
      <c r="AV1459" s="13" t="s">
        <v>80</v>
      </c>
      <c r="AW1459" s="13" t="s">
        <v>35</v>
      </c>
      <c r="AX1459" s="13" t="s">
        <v>71</v>
      </c>
      <c r="AY1459" s="239" t="s">
        <v>168</v>
      </c>
    </row>
    <row r="1460" spans="2:51" s="12" customFormat="1" ht="13.5">
      <c r="B1460" s="217"/>
      <c r="C1460" s="218"/>
      <c r="D1460" s="219" t="s">
        <v>177</v>
      </c>
      <c r="E1460" s="220" t="s">
        <v>21</v>
      </c>
      <c r="F1460" s="221" t="s">
        <v>871</v>
      </c>
      <c r="G1460" s="218"/>
      <c r="H1460" s="222" t="s">
        <v>21</v>
      </c>
      <c r="I1460" s="223"/>
      <c r="J1460" s="218"/>
      <c r="K1460" s="218"/>
      <c r="L1460" s="224"/>
      <c r="M1460" s="225"/>
      <c r="N1460" s="226"/>
      <c r="O1460" s="226"/>
      <c r="P1460" s="226"/>
      <c r="Q1460" s="226"/>
      <c r="R1460" s="226"/>
      <c r="S1460" s="226"/>
      <c r="T1460" s="227"/>
      <c r="AT1460" s="228" t="s">
        <v>177</v>
      </c>
      <c r="AU1460" s="228" t="s">
        <v>80</v>
      </c>
      <c r="AV1460" s="12" t="s">
        <v>78</v>
      </c>
      <c r="AW1460" s="12" t="s">
        <v>35</v>
      </c>
      <c r="AX1460" s="12" t="s">
        <v>71</v>
      </c>
      <c r="AY1460" s="228" t="s">
        <v>168</v>
      </c>
    </row>
    <row r="1461" spans="2:51" s="13" customFormat="1" ht="13.5">
      <c r="B1461" s="229"/>
      <c r="C1461" s="230"/>
      <c r="D1461" s="219" t="s">
        <v>177</v>
      </c>
      <c r="E1461" s="231" t="s">
        <v>21</v>
      </c>
      <c r="F1461" s="232" t="s">
        <v>2011</v>
      </c>
      <c r="G1461" s="230"/>
      <c r="H1461" s="233">
        <v>117.11499999999999</v>
      </c>
      <c r="I1461" s="234"/>
      <c r="J1461" s="230"/>
      <c r="K1461" s="230"/>
      <c r="L1461" s="235"/>
      <c r="M1461" s="236"/>
      <c r="N1461" s="237"/>
      <c r="O1461" s="237"/>
      <c r="P1461" s="237"/>
      <c r="Q1461" s="237"/>
      <c r="R1461" s="237"/>
      <c r="S1461" s="237"/>
      <c r="T1461" s="238"/>
      <c r="AT1461" s="239" t="s">
        <v>177</v>
      </c>
      <c r="AU1461" s="239" t="s">
        <v>80</v>
      </c>
      <c r="AV1461" s="13" t="s">
        <v>80</v>
      </c>
      <c r="AW1461" s="13" t="s">
        <v>35</v>
      </c>
      <c r="AX1461" s="13" t="s">
        <v>71</v>
      </c>
      <c r="AY1461" s="239" t="s">
        <v>168</v>
      </c>
    </row>
    <row r="1462" spans="2:51" s="13" customFormat="1" ht="13.5">
      <c r="B1462" s="229"/>
      <c r="C1462" s="230"/>
      <c r="D1462" s="219" t="s">
        <v>177</v>
      </c>
      <c r="E1462" s="231" t="s">
        <v>21</v>
      </c>
      <c r="F1462" s="232" t="s">
        <v>2012</v>
      </c>
      <c r="G1462" s="230"/>
      <c r="H1462" s="233">
        <v>148.09</v>
      </c>
      <c r="I1462" s="234"/>
      <c r="J1462" s="230"/>
      <c r="K1462" s="230"/>
      <c r="L1462" s="235"/>
      <c r="M1462" s="236"/>
      <c r="N1462" s="237"/>
      <c r="O1462" s="237"/>
      <c r="P1462" s="237"/>
      <c r="Q1462" s="237"/>
      <c r="R1462" s="237"/>
      <c r="S1462" s="237"/>
      <c r="T1462" s="238"/>
      <c r="AT1462" s="239" t="s">
        <v>177</v>
      </c>
      <c r="AU1462" s="239" t="s">
        <v>80</v>
      </c>
      <c r="AV1462" s="13" t="s">
        <v>80</v>
      </c>
      <c r="AW1462" s="13" t="s">
        <v>35</v>
      </c>
      <c r="AX1462" s="13" t="s">
        <v>71</v>
      </c>
      <c r="AY1462" s="239" t="s">
        <v>168</v>
      </c>
    </row>
    <row r="1463" spans="2:51" s="13" customFormat="1" ht="13.5">
      <c r="B1463" s="229"/>
      <c r="C1463" s="230"/>
      <c r="D1463" s="219" t="s">
        <v>177</v>
      </c>
      <c r="E1463" s="231" t="s">
        <v>21</v>
      </c>
      <c r="F1463" s="232" t="s">
        <v>2013</v>
      </c>
      <c r="G1463" s="230"/>
      <c r="H1463" s="233">
        <v>37.465000000000003</v>
      </c>
      <c r="I1463" s="234"/>
      <c r="J1463" s="230"/>
      <c r="K1463" s="230"/>
      <c r="L1463" s="235"/>
      <c r="M1463" s="236"/>
      <c r="N1463" s="237"/>
      <c r="O1463" s="237"/>
      <c r="P1463" s="237"/>
      <c r="Q1463" s="237"/>
      <c r="R1463" s="237"/>
      <c r="S1463" s="237"/>
      <c r="T1463" s="238"/>
      <c r="AT1463" s="239" t="s">
        <v>177</v>
      </c>
      <c r="AU1463" s="239" t="s">
        <v>80</v>
      </c>
      <c r="AV1463" s="13" t="s">
        <v>80</v>
      </c>
      <c r="AW1463" s="13" t="s">
        <v>35</v>
      </c>
      <c r="AX1463" s="13" t="s">
        <v>71</v>
      </c>
      <c r="AY1463" s="239" t="s">
        <v>168</v>
      </c>
    </row>
    <row r="1464" spans="2:51" s="13" customFormat="1" ht="13.5">
      <c r="B1464" s="229"/>
      <c r="C1464" s="230"/>
      <c r="D1464" s="219" t="s">
        <v>177</v>
      </c>
      <c r="E1464" s="231" t="s">
        <v>21</v>
      </c>
      <c r="F1464" s="232" t="s">
        <v>2014</v>
      </c>
      <c r="G1464" s="230"/>
      <c r="H1464" s="233">
        <v>171.64</v>
      </c>
      <c r="I1464" s="234"/>
      <c r="J1464" s="230"/>
      <c r="K1464" s="230"/>
      <c r="L1464" s="235"/>
      <c r="M1464" s="236"/>
      <c r="N1464" s="237"/>
      <c r="O1464" s="237"/>
      <c r="P1464" s="237"/>
      <c r="Q1464" s="237"/>
      <c r="R1464" s="237"/>
      <c r="S1464" s="237"/>
      <c r="T1464" s="238"/>
      <c r="AT1464" s="239" t="s">
        <v>177</v>
      </c>
      <c r="AU1464" s="239" t="s">
        <v>80</v>
      </c>
      <c r="AV1464" s="13" t="s">
        <v>80</v>
      </c>
      <c r="AW1464" s="13" t="s">
        <v>35</v>
      </c>
      <c r="AX1464" s="13" t="s">
        <v>71</v>
      </c>
      <c r="AY1464" s="239" t="s">
        <v>168</v>
      </c>
    </row>
    <row r="1465" spans="2:51" s="12" customFormat="1" ht="13.5">
      <c r="B1465" s="217"/>
      <c r="C1465" s="218"/>
      <c r="D1465" s="219" t="s">
        <v>177</v>
      </c>
      <c r="E1465" s="220" t="s">
        <v>21</v>
      </c>
      <c r="F1465" s="221" t="s">
        <v>2015</v>
      </c>
      <c r="G1465" s="218"/>
      <c r="H1465" s="222" t="s">
        <v>21</v>
      </c>
      <c r="I1465" s="223"/>
      <c r="J1465" s="218"/>
      <c r="K1465" s="218"/>
      <c r="L1465" s="224"/>
      <c r="M1465" s="225"/>
      <c r="N1465" s="226"/>
      <c r="O1465" s="226"/>
      <c r="P1465" s="226"/>
      <c r="Q1465" s="226"/>
      <c r="R1465" s="226"/>
      <c r="S1465" s="226"/>
      <c r="T1465" s="227"/>
      <c r="AT1465" s="228" t="s">
        <v>177</v>
      </c>
      <c r="AU1465" s="228" t="s">
        <v>80</v>
      </c>
      <c r="AV1465" s="12" t="s">
        <v>78</v>
      </c>
      <c r="AW1465" s="12" t="s">
        <v>35</v>
      </c>
      <c r="AX1465" s="12" t="s">
        <v>71</v>
      </c>
      <c r="AY1465" s="228" t="s">
        <v>168</v>
      </c>
    </row>
    <row r="1466" spans="2:51" s="13" customFormat="1" ht="13.5">
      <c r="B1466" s="229"/>
      <c r="C1466" s="230"/>
      <c r="D1466" s="219" t="s">
        <v>177</v>
      </c>
      <c r="E1466" s="231" t="s">
        <v>21</v>
      </c>
      <c r="F1466" s="232" t="s">
        <v>2016</v>
      </c>
      <c r="G1466" s="230"/>
      <c r="H1466" s="233">
        <v>208.7</v>
      </c>
      <c r="I1466" s="234"/>
      <c r="J1466" s="230"/>
      <c r="K1466" s="230"/>
      <c r="L1466" s="235"/>
      <c r="M1466" s="236"/>
      <c r="N1466" s="237"/>
      <c r="O1466" s="237"/>
      <c r="P1466" s="237"/>
      <c r="Q1466" s="237"/>
      <c r="R1466" s="237"/>
      <c r="S1466" s="237"/>
      <c r="T1466" s="238"/>
      <c r="AT1466" s="239" t="s">
        <v>177</v>
      </c>
      <c r="AU1466" s="239" t="s">
        <v>80</v>
      </c>
      <c r="AV1466" s="13" t="s">
        <v>80</v>
      </c>
      <c r="AW1466" s="13" t="s">
        <v>35</v>
      </c>
      <c r="AX1466" s="13" t="s">
        <v>71</v>
      </c>
      <c r="AY1466" s="239" t="s">
        <v>168</v>
      </c>
    </row>
    <row r="1467" spans="2:51" s="12" customFormat="1" ht="13.5">
      <c r="B1467" s="217"/>
      <c r="C1467" s="218"/>
      <c r="D1467" s="219" t="s">
        <v>177</v>
      </c>
      <c r="E1467" s="220" t="s">
        <v>21</v>
      </c>
      <c r="F1467" s="221" t="s">
        <v>2017</v>
      </c>
      <c r="G1467" s="218"/>
      <c r="H1467" s="222" t="s">
        <v>21</v>
      </c>
      <c r="I1467" s="223"/>
      <c r="J1467" s="218"/>
      <c r="K1467" s="218"/>
      <c r="L1467" s="224"/>
      <c r="M1467" s="225"/>
      <c r="N1467" s="226"/>
      <c r="O1467" s="226"/>
      <c r="P1467" s="226"/>
      <c r="Q1467" s="226"/>
      <c r="R1467" s="226"/>
      <c r="S1467" s="226"/>
      <c r="T1467" s="227"/>
      <c r="AT1467" s="228" t="s">
        <v>177</v>
      </c>
      <c r="AU1467" s="228" t="s">
        <v>80</v>
      </c>
      <c r="AV1467" s="12" t="s">
        <v>78</v>
      </c>
      <c r="AW1467" s="12" t="s">
        <v>35</v>
      </c>
      <c r="AX1467" s="12" t="s">
        <v>71</v>
      </c>
      <c r="AY1467" s="228" t="s">
        <v>168</v>
      </c>
    </row>
    <row r="1468" spans="2:51" s="13" customFormat="1" ht="13.5">
      <c r="B1468" s="229"/>
      <c r="C1468" s="230"/>
      <c r="D1468" s="219" t="s">
        <v>177</v>
      </c>
      <c r="E1468" s="231" t="s">
        <v>21</v>
      </c>
      <c r="F1468" s="232" t="s">
        <v>2018</v>
      </c>
      <c r="G1468" s="230"/>
      <c r="H1468" s="233">
        <v>31.239000000000001</v>
      </c>
      <c r="I1468" s="234"/>
      <c r="J1468" s="230"/>
      <c r="K1468" s="230"/>
      <c r="L1468" s="235"/>
      <c r="M1468" s="236"/>
      <c r="N1468" s="237"/>
      <c r="O1468" s="237"/>
      <c r="P1468" s="237"/>
      <c r="Q1468" s="237"/>
      <c r="R1468" s="237"/>
      <c r="S1468" s="237"/>
      <c r="T1468" s="238"/>
      <c r="AT1468" s="239" t="s">
        <v>177</v>
      </c>
      <c r="AU1468" s="239" t="s">
        <v>80</v>
      </c>
      <c r="AV1468" s="13" t="s">
        <v>80</v>
      </c>
      <c r="AW1468" s="13" t="s">
        <v>35</v>
      </c>
      <c r="AX1468" s="13" t="s">
        <v>71</v>
      </c>
      <c r="AY1468" s="239" t="s">
        <v>168</v>
      </c>
    </row>
    <row r="1469" spans="2:51" s="12" customFormat="1" ht="13.5">
      <c r="B1469" s="217"/>
      <c r="C1469" s="218"/>
      <c r="D1469" s="219" t="s">
        <v>177</v>
      </c>
      <c r="E1469" s="220" t="s">
        <v>21</v>
      </c>
      <c r="F1469" s="221" t="s">
        <v>2019</v>
      </c>
      <c r="G1469" s="218"/>
      <c r="H1469" s="222" t="s">
        <v>21</v>
      </c>
      <c r="I1469" s="223"/>
      <c r="J1469" s="218"/>
      <c r="K1469" s="218"/>
      <c r="L1469" s="224"/>
      <c r="M1469" s="225"/>
      <c r="N1469" s="226"/>
      <c r="O1469" s="226"/>
      <c r="P1469" s="226"/>
      <c r="Q1469" s="226"/>
      <c r="R1469" s="226"/>
      <c r="S1469" s="226"/>
      <c r="T1469" s="227"/>
      <c r="AT1469" s="228" t="s">
        <v>177</v>
      </c>
      <c r="AU1469" s="228" t="s">
        <v>80</v>
      </c>
      <c r="AV1469" s="12" t="s">
        <v>78</v>
      </c>
      <c r="AW1469" s="12" t="s">
        <v>35</v>
      </c>
      <c r="AX1469" s="12" t="s">
        <v>71</v>
      </c>
      <c r="AY1469" s="228" t="s">
        <v>168</v>
      </c>
    </row>
    <row r="1470" spans="2:51" s="13" customFormat="1" ht="13.5">
      <c r="B1470" s="229"/>
      <c r="C1470" s="230"/>
      <c r="D1470" s="219" t="s">
        <v>177</v>
      </c>
      <c r="E1470" s="231" t="s">
        <v>21</v>
      </c>
      <c r="F1470" s="232" t="s">
        <v>2020</v>
      </c>
      <c r="G1470" s="230"/>
      <c r="H1470" s="233">
        <v>232.5</v>
      </c>
      <c r="I1470" s="234"/>
      <c r="J1470" s="230"/>
      <c r="K1470" s="230"/>
      <c r="L1470" s="235"/>
      <c r="M1470" s="236"/>
      <c r="N1470" s="237"/>
      <c r="O1470" s="237"/>
      <c r="P1470" s="237"/>
      <c r="Q1470" s="237"/>
      <c r="R1470" s="237"/>
      <c r="S1470" s="237"/>
      <c r="T1470" s="238"/>
      <c r="AT1470" s="239" t="s">
        <v>177</v>
      </c>
      <c r="AU1470" s="239" t="s">
        <v>80</v>
      </c>
      <c r="AV1470" s="13" t="s">
        <v>80</v>
      </c>
      <c r="AW1470" s="13" t="s">
        <v>35</v>
      </c>
      <c r="AX1470" s="13" t="s">
        <v>71</v>
      </c>
      <c r="AY1470" s="239" t="s">
        <v>168</v>
      </c>
    </row>
    <row r="1471" spans="2:51" s="13" customFormat="1" ht="13.5">
      <c r="B1471" s="229"/>
      <c r="C1471" s="230"/>
      <c r="D1471" s="219" t="s">
        <v>177</v>
      </c>
      <c r="E1471" s="231" t="s">
        <v>21</v>
      </c>
      <c r="F1471" s="232" t="s">
        <v>2021</v>
      </c>
      <c r="G1471" s="230"/>
      <c r="H1471" s="233">
        <v>135.6</v>
      </c>
      <c r="I1471" s="234"/>
      <c r="J1471" s="230"/>
      <c r="K1471" s="230"/>
      <c r="L1471" s="235"/>
      <c r="M1471" s="236"/>
      <c r="N1471" s="237"/>
      <c r="O1471" s="237"/>
      <c r="P1471" s="237"/>
      <c r="Q1471" s="237"/>
      <c r="R1471" s="237"/>
      <c r="S1471" s="237"/>
      <c r="T1471" s="238"/>
      <c r="AT1471" s="239" t="s">
        <v>177</v>
      </c>
      <c r="AU1471" s="239" t="s">
        <v>80</v>
      </c>
      <c r="AV1471" s="13" t="s">
        <v>80</v>
      </c>
      <c r="AW1471" s="13" t="s">
        <v>35</v>
      </c>
      <c r="AX1471" s="13" t="s">
        <v>71</v>
      </c>
      <c r="AY1471" s="239" t="s">
        <v>168</v>
      </c>
    </row>
    <row r="1472" spans="2:51" s="12" customFormat="1" ht="13.5">
      <c r="B1472" s="217"/>
      <c r="C1472" s="218"/>
      <c r="D1472" s="219" t="s">
        <v>177</v>
      </c>
      <c r="E1472" s="220" t="s">
        <v>21</v>
      </c>
      <c r="F1472" s="221" t="s">
        <v>2022</v>
      </c>
      <c r="G1472" s="218"/>
      <c r="H1472" s="222" t="s">
        <v>21</v>
      </c>
      <c r="I1472" s="223"/>
      <c r="J1472" s="218"/>
      <c r="K1472" s="218"/>
      <c r="L1472" s="224"/>
      <c r="M1472" s="225"/>
      <c r="N1472" s="226"/>
      <c r="O1472" s="226"/>
      <c r="P1472" s="226"/>
      <c r="Q1472" s="226"/>
      <c r="R1472" s="226"/>
      <c r="S1472" s="226"/>
      <c r="T1472" s="227"/>
      <c r="AT1472" s="228" t="s">
        <v>177</v>
      </c>
      <c r="AU1472" s="228" t="s">
        <v>80</v>
      </c>
      <c r="AV1472" s="12" t="s">
        <v>78</v>
      </c>
      <c r="AW1472" s="12" t="s">
        <v>35</v>
      </c>
      <c r="AX1472" s="12" t="s">
        <v>71</v>
      </c>
      <c r="AY1472" s="228" t="s">
        <v>168</v>
      </c>
    </row>
    <row r="1473" spans="2:51" s="13" customFormat="1" ht="13.5">
      <c r="B1473" s="229"/>
      <c r="C1473" s="230"/>
      <c r="D1473" s="219" t="s">
        <v>177</v>
      </c>
      <c r="E1473" s="231" t="s">
        <v>21</v>
      </c>
      <c r="F1473" s="232" t="s">
        <v>2023</v>
      </c>
      <c r="G1473" s="230"/>
      <c r="H1473" s="233">
        <v>264.60000000000002</v>
      </c>
      <c r="I1473" s="234"/>
      <c r="J1473" s="230"/>
      <c r="K1473" s="230"/>
      <c r="L1473" s="235"/>
      <c r="M1473" s="236"/>
      <c r="N1473" s="237"/>
      <c r="O1473" s="237"/>
      <c r="P1473" s="237"/>
      <c r="Q1473" s="237"/>
      <c r="R1473" s="237"/>
      <c r="S1473" s="237"/>
      <c r="T1473" s="238"/>
      <c r="AT1473" s="239" t="s">
        <v>177</v>
      </c>
      <c r="AU1473" s="239" t="s">
        <v>80</v>
      </c>
      <c r="AV1473" s="13" t="s">
        <v>80</v>
      </c>
      <c r="AW1473" s="13" t="s">
        <v>35</v>
      </c>
      <c r="AX1473" s="13" t="s">
        <v>71</v>
      </c>
      <c r="AY1473" s="239" t="s">
        <v>168</v>
      </c>
    </row>
    <row r="1474" spans="2:51" s="13" customFormat="1" ht="13.5">
      <c r="B1474" s="229"/>
      <c r="C1474" s="230"/>
      <c r="D1474" s="219" t="s">
        <v>177</v>
      </c>
      <c r="E1474" s="231" t="s">
        <v>21</v>
      </c>
      <c r="F1474" s="232" t="s">
        <v>2024</v>
      </c>
      <c r="G1474" s="230"/>
      <c r="H1474" s="233">
        <v>216.16</v>
      </c>
      <c r="I1474" s="234"/>
      <c r="J1474" s="230"/>
      <c r="K1474" s="230"/>
      <c r="L1474" s="235"/>
      <c r="M1474" s="236"/>
      <c r="N1474" s="237"/>
      <c r="O1474" s="237"/>
      <c r="P1474" s="237"/>
      <c r="Q1474" s="237"/>
      <c r="R1474" s="237"/>
      <c r="S1474" s="237"/>
      <c r="T1474" s="238"/>
      <c r="AT1474" s="239" t="s">
        <v>177</v>
      </c>
      <c r="AU1474" s="239" t="s">
        <v>80</v>
      </c>
      <c r="AV1474" s="13" t="s">
        <v>80</v>
      </c>
      <c r="AW1474" s="13" t="s">
        <v>35</v>
      </c>
      <c r="AX1474" s="13" t="s">
        <v>71</v>
      </c>
      <c r="AY1474" s="239" t="s">
        <v>168</v>
      </c>
    </row>
    <row r="1475" spans="2:51" s="13" customFormat="1" ht="13.5">
      <c r="B1475" s="229"/>
      <c r="C1475" s="230"/>
      <c r="D1475" s="219" t="s">
        <v>177</v>
      </c>
      <c r="E1475" s="231" t="s">
        <v>21</v>
      </c>
      <c r="F1475" s="232" t="s">
        <v>2025</v>
      </c>
      <c r="G1475" s="230"/>
      <c r="H1475" s="233">
        <v>634.48</v>
      </c>
      <c r="I1475" s="234"/>
      <c r="J1475" s="230"/>
      <c r="K1475" s="230"/>
      <c r="L1475" s="235"/>
      <c r="M1475" s="236"/>
      <c r="N1475" s="237"/>
      <c r="O1475" s="237"/>
      <c r="P1475" s="237"/>
      <c r="Q1475" s="237"/>
      <c r="R1475" s="237"/>
      <c r="S1475" s="237"/>
      <c r="T1475" s="238"/>
      <c r="AT1475" s="239" t="s">
        <v>177</v>
      </c>
      <c r="AU1475" s="239" t="s">
        <v>80</v>
      </c>
      <c r="AV1475" s="13" t="s">
        <v>80</v>
      </c>
      <c r="AW1475" s="13" t="s">
        <v>35</v>
      </c>
      <c r="AX1475" s="13" t="s">
        <v>71</v>
      </c>
      <c r="AY1475" s="239" t="s">
        <v>168</v>
      </c>
    </row>
    <row r="1476" spans="2:51" s="13" customFormat="1" ht="13.5">
      <c r="B1476" s="229"/>
      <c r="C1476" s="230"/>
      <c r="D1476" s="219" t="s">
        <v>177</v>
      </c>
      <c r="E1476" s="231" t="s">
        <v>21</v>
      </c>
      <c r="F1476" s="232" t="s">
        <v>2026</v>
      </c>
      <c r="G1476" s="230"/>
      <c r="H1476" s="233">
        <v>296.8</v>
      </c>
      <c r="I1476" s="234"/>
      <c r="J1476" s="230"/>
      <c r="K1476" s="230"/>
      <c r="L1476" s="235"/>
      <c r="M1476" s="236"/>
      <c r="N1476" s="237"/>
      <c r="O1476" s="237"/>
      <c r="P1476" s="237"/>
      <c r="Q1476" s="237"/>
      <c r="R1476" s="237"/>
      <c r="S1476" s="237"/>
      <c r="T1476" s="238"/>
      <c r="AT1476" s="239" t="s">
        <v>177</v>
      </c>
      <c r="AU1476" s="239" t="s">
        <v>80</v>
      </c>
      <c r="AV1476" s="13" t="s">
        <v>80</v>
      </c>
      <c r="AW1476" s="13" t="s">
        <v>35</v>
      </c>
      <c r="AX1476" s="13" t="s">
        <v>71</v>
      </c>
      <c r="AY1476" s="239" t="s">
        <v>168</v>
      </c>
    </row>
    <row r="1477" spans="2:51" s="13" customFormat="1" ht="13.5">
      <c r="B1477" s="229"/>
      <c r="C1477" s="230"/>
      <c r="D1477" s="219" t="s">
        <v>177</v>
      </c>
      <c r="E1477" s="231" t="s">
        <v>21</v>
      </c>
      <c r="F1477" s="232" t="s">
        <v>2027</v>
      </c>
      <c r="G1477" s="230"/>
      <c r="H1477" s="233">
        <v>28.64</v>
      </c>
      <c r="I1477" s="234"/>
      <c r="J1477" s="230"/>
      <c r="K1477" s="230"/>
      <c r="L1477" s="235"/>
      <c r="M1477" s="236"/>
      <c r="N1477" s="237"/>
      <c r="O1477" s="237"/>
      <c r="P1477" s="237"/>
      <c r="Q1477" s="237"/>
      <c r="R1477" s="237"/>
      <c r="S1477" s="237"/>
      <c r="T1477" s="238"/>
      <c r="AT1477" s="239" t="s">
        <v>177</v>
      </c>
      <c r="AU1477" s="239" t="s">
        <v>80</v>
      </c>
      <c r="AV1477" s="13" t="s">
        <v>80</v>
      </c>
      <c r="AW1477" s="13" t="s">
        <v>35</v>
      </c>
      <c r="AX1477" s="13" t="s">
        <v>71</v>
      </c>
      <c r="AY1477" s="239" t="s">
        <v>168</v>
      </c>
    </row>
    <row r="1478" spans="2:51" s="13" customFormat="1" ht="13.5">
      <c r="B1478" s="229"/>
      <c r="C1478" s="230"/>
      <c r="D1478" s="219" t="s">
        <v>177</v>
      </c>
      <c r="E1478" s="231" t="s">
        <v>21</v>
      </c>
      <c r="F1478" s="232" t="s">
        <v>2028</v>
      </c>
      <c r="G1478" s="230"/>
      <c r="H1478" s="233">
        <v>10.4</v>
      </c>
      <c r="I1478" s="234"/>
      <c r="J1478" s="230"/>
      <c r="K1478" s="230"/>
      <c r="L1478" s="235"/>
      <c r="M1478" s="236"/>
      <c r="N1478" s="237"/>
      <c r="O1478" s="237"/>
      <c r="P1478" s="237"/>
      <c r="Q1478" s="237"/>
      <c r="R1478" s="237"/>
      <c r="S1478" s="237"/>
      <c r="T1478" s="238"/>
      <c r="AT1478" s="239" t="s">
        <v>177</v>
      </c>
      <c r="AU1478" s="239" t="s">
        <v>80</v>
      </c>
      <c r="AV1478" s="13" t="s">
        <v>80</v>
      </c>
      <c r="AW1478" s="13" t="s">
        <v>35</v>
      </c>
      <c r="AX1478" s="13" t="s">
        <v>71</v>
      </c>
      <c r="AY1478" s="239" t="s">
        <v>168</v>
      </c>
    </row>
    <row r="1479" spans="2:51" s="13" customFormat="1" ht="13.5">
      <c r="B1479" s="229"/>
      <c r="C1479" s="230"/>
      <c r="D1479" s="219" t="s">
        <v>177</v>
      </c>
      <c r="E1479" s="231" t="s">
        <v>21</v>
      </c>
      <c r="F1479" s="232" t="s">
        <v>2029</v>
      </c>
      <c r="G1479" s="230"/>
      <c r="H1479" s="233">
        <v>291.51</v>
      </c>
      <c r="I1479" s="234"/>
      <c r="J1479" s="230"/>
      <c r="K1479" s="230"/>
      <c r="L1479" s="235"/>
      <c r="M1479" s="236"/>
      <c r="N1479" s="237"/>
      <c r="O1479" s="237"/>
      <c r="P1479" s="237"/>
      <c r="Q1479" s="237"/>
      <c r="R1479" s="237"/>
      <c r="S1479" s="237"/>
      <c r="T1479" s="238"/>
      <c r="AT1479" s="239" t="s">
        <v>177</v>
      </c>
      <c r="AU1479" s="239" t="s">
        <v>80</v>
      </c>
      <c r="AV1479" s="13" t="s">
        <v>80</v>
      </c>
      <c r="AW1479" s="13" t="s">
        <v>35</v>
      </c>
      <c r="AX1479" s="13" t="s">
        <v>71</v>
      </c>
      <c r="AY1479" s="239" t="s">
        <v>168</v>
      </c>
    </row>
    <row r="1480" spans="2:51" s="13" customFormat="1" ht="13.5">
      <c r="B1480" s="229"/>
      <c r="C1480" s="230"/>
      <c r="D1480" s="219" t="s">
        <v>177</v>
      </c>
      <c r="E1480" s="231" t="s">
        <v>21</v>
      </c>
      <c r="F1480" s="232" t="s">
        <v>2030</v>
      </c>
      <c r="G1480" s="230"/>
      <c r="H1480" s="233">
        <v>115.34</v>
      </c>
      <c r="I1480" s="234"/>
      <c r="J1480" s="230"/>
      <c r="K1480" s="230"/>
      <c r="L1480" s="235"/>
      <c r="M1480" s="236"/>
      <c r="N1480" s="237"/>
      <c r="O1480" s="237"/>
      <c r="P1480" s="237"/>
      <c r="Q1480" s="237"/>
      <c r="R1480" s="237"/>
      <c r="S1480" s="237"/>
      <c r="T1480" s="238"/>
      <c r="AT1480" s="239" t="s">
        <v>177</v>
      </c>
      <c r="AU1480" s="239" t="s">
        <v>80</v>
      </c>
      <c r="AV1480" s="13" t="s">
        <v>80</v>
      </c>
      <c r="AW1480" s="13" t="s">
        <v>35</v>
      </c>
      <c r="AX1480" s="13" t="s">
        <v>71</v>
      </c>
      <c r="AY1480" s="239" t="s">
        <v>168</v>
      </c>
    </row>
    <row r="1481" spans="2:51" s="13" customFormat="1" ht="13.5">
      <c r="B1481" s="229"/>
      <c r="C1481" s="230"/>
      <c r="D1481" s="219" t="s">
        <v>177</v>
      </c>
      <c r="E1481" s="231" t="s">
        <v>21</v>
      </c>
      <c r="F1481" s="232" t="s">
        <v>2031</v>
      </c>
      <c r="G1481" s="230"/>
      <c r="H1481" s="233">
        <v>148.58000000000001</v>
      </c>
      <c r="I1481" s="234"/>
      <c r="J1481" s="230"/>
      <c r="K1481" s="230"/>
      <c r="L1481" s="235"/>
      <c r="M1481" s="236"/>
      <c r="N1481" s="237"/>
      <c r="O1481" s="237"/>
      <c r="P1481" s="237"/>
      <c r="Q1481" s="237"/>
      <c r="R1481" s="237"/>
      <c r="S1481" s="237"/>
      <c r="T1481" s="238"/>
      <c r="AT1481" s="239" t="s">
        <v>177</v>
      </c>
      <c r="AU1481" s="239" t="s">
        <v>80</v>
      </c>
      <c r="AV1481" s="13" t="s">
        <v>80</v>
      </c>
      <c r="AW1481" s="13" t="s">
        <v>35</v>
      </c>
      <c r="AX1481" s="13" t="s">
        <v>71</v>
      </c>
      <c r="AY1481" s="239" t="s">
        <v>168</v>
      </c>
    </row>
    <row r="1482" spans="2:51" s="12" customFormat="1" ht="13.5">
      <c r="B1482" s="217"/>
      <c r="C1482" s="218"/>
      <c r="D1482" s="219" t="s">
        <v>177</v>
      </c>
      <c r="E1482" s="220" t="s">
        <v>21</v>
      </c>
      <c r="F1482" s="221" t="s">
        <v>2032</v>
      </c>
      <c r="G1482" s="218"/>
      <c r="H1482" s="222" t="s">
        <v>21</v>
      </c>
      <c r="I1482" s="223"/>
      <c r="J1482" s="218"/>
      <c r="K1482" s="218"/>
      <c r="L1482" s="224"/>
      <c r="M1482" s="225"/>
      <c r="N1482" s="226"/>
      <c r="O1482" s="226"/>
      <c r="P1482" s="226"/>
      <c r="Q1482" s="226"/>
      <c r="R1482" s="226"/>
      <c r="S1482" s="226"/>
      <c r="T1482" s="227"/>
      <c r="AT1482" s="228" t="s">
        <v>177</v>
      </c>
      <c r="AU1482" s="228" t="s">
        <v>80</v>
      </c>
      <c r="AV1482" s="12" t="s">
        <v>78</v>
      </c>
      <c r="AW1482" s="12" t="s">
        <v>35</v>
      </c>
      <c r="AX1482" s="12" t="s">
        <v>71</v>
      </c>
      <c r="AY1482" s="228" t="s">
        <v>168</v>
      </c>
    </row>
    <row r="1483" spans="2:51" s="13" customFormat="1" ht="13.5">
      <c r="B1483" s="229"/>
      <c r="C1483" s="230"/>
      <c r="D1483" s="219" t="s">
        <v>177</v>
      </c>
      <c r="E1483" s="231" t="s">
        <v>21</v>
      </c>
      <c r="F1483" s="232" t="s">
        <v>2033</v>
      </c>
      <c r="G1483" s="230"/>
      <c r="H1483" s="233">
        <v>485.52</v>
      </c>
      <c r="I1483" s="234"/>
      <c r="J1483" s="230"/>
      <c r="K1483" s="230"/>
      <c r="L1483" s="235"/>
      <c r="M1483" s="236"/>
      <c r="N1483" s="237"/>
      <c r="O1483" s="237"/>
      <c r="P1483" s="237"/>
      <c r="Q1483" s="237"/>
      <c r="R1483" s="237"/>
      <c r="S1483" s="237"/>
      <c r="T1483" s="238"/>
      <c r="AT1483" s="239" t="s">
        <v>177</v>
      </c>
      <c r="AU1483" s="239" t="s">
        <v>80</v>
      </c>
      <c r="AV1483" s="13" t="s">
        <v>80</v>
      </c>
      <c r="AW1483" s="13" t="s">
        <v>35</v>
      </c>
      <c r="AX1483" s="13" t="s">
        <v>71</v>
      </c>
      <c r="AY1483" s="239" t="s">
        <v>168</v>
      </c>
    </row>
    <row r="1484" spans="2:51" s="13" customFormat="1" ht="13.5">
      <c r="B1484" s="229"/>
      <c r="C1484" s="230"/>
      <c r="D1484" s="219" t="s">
        <v>177</v>
      </c>
      <c r="E1484" s="231" t="s">
        <v>21</v>
      </c>
      <c r="F1484" s="232" t="s">
        <v>2034</v>
      </c>
      <c r="G1484" s="230"/>
      <c r="H1484" s="233">
        <v>13.6</v>
      </c>
      <c r="I1484" s="234"/>
      <c r="J1484" s="230"/>
      <c r="K1484" s="230"/>
      <c r="L1484" s="235"/>
      <c r="M1484" s="236"/>
      <c r="N1484" s="237"/>
      <c r="O1484" s="237"/>
      <c r="P1484" s="237"/>
      <c r="Q1484" s="237"/>
      <c r="R1484" s="237"/>
      <c r="S1484" s="237"/>
      <c r="T1484" s="238"/>
      <c r="AT1484" s="239" t="s">
        <v>177</v>
      </c>
      <c r="AU1484" s="239" t="s">
        <v>80</v>
      </c>
      <c r="AV1484" s="13" t="s">
        <v>80</v>
      </c>
      <c r="AW1484" s="13" t="s">
        <v>35</v>
      </c>
      <c r="AX1484" s="13" t="s">
        <v>71</v>
      </c>
      <c r="AY1484" s="239" t="s">
        <v>168</v>
      </c>
    </row>
    <row r="1485" spans="2:51" s="13" customFormat="1" ht="13.5">
      <c r="B1485" s="229"/>
      <c r="C1485" s="230"/>
      <c r="D1485" s="219" t="s">
        <v>177</v>
      </c>
      <c r="E1485" s="231" t="s">
        <v>21</v>
      </c>
      <c r="F1485" s="232" t="s">
        <v>2035</v>
      </c>
      <c r="G1485" s="230"/>
      <c r="H1485" s="233">
        <v>175.7</v>
      </c>
      <c r="I1485" s="234"/>
      <c r="J1485" s="230"/>
      <c r="K1485" s="230"/>
      <c r="L1485" s="235"/>
      <c r="M1485" s="236"/>
      <c r="N1485" s="237"/>
      <c r="O1485" s="237"/>
      <c r="P1485" s="237"/>
      <c r="Q1485" s="237"/>
      <c r="R1485" s="237"/>
      <c r="S1485" s="237"/>
      <c r="T1485" s="238"/>
      <c r="AT1485" s="239" t="s">
        <v>177</v>
      </c>
      <c r="AU1485" s="239" t="s">
        <v>80</v>
      </c>
      <c r="AV1485" s="13" t="s">
        <v>80</v>
      </c>
      <c r="AW1485" s="13" t="s">
        <v>35</v>
      </c>
      <c r="AX1485" s="13" t="s">
        <v>71</v>
      </c>
      <c r="AY1485" s="239" t="s">
        <v>168</v>
      </c>
    </row>
    <row r="1486" spans="2:51" s="13" customFormat="1" ht="13.5">
      <c r="B1486" s="229"/>
      <c r="C1486" s="230"/>
      <c r="D1486" s="219" t="s">
        <v>177</v>
      </c>
      <c r="E1486" s="231" t="s">
        <v>21</v>
      </c>
      <c r="F1486" s="232" t="s">
        <v>2036</v>
      </c>
      <c r="G1486" s="230"/>
      <c r="H1486" s="233">
        <v>18.239999999999998</v>
      </c>
      <c r="I1486" s="234"/>
      <c r="J1486" s="230"/>
      <c r="K1486" s="230"/>
      <c r="L1486" s="235"/>
      <c r="M1486" s="236"/>
      <c r="N1486" s="237"/>
      <c r="O1486" s="237"/>
      <c r="P1486" s="237"/>
      <c r="Q1486" s="237"/>
      <c r="R1486" s="237"/>
      <c r="S1486" s="237"/>
      <c r="T1486" s="238"/>
      <c r="AT1486" s="239" t="s">
        <v>177</v>
      </c>
      <c r="AU1486" s="239" t="s">
        <v>80</v>
      </c>
      <c r="AV1486" s="13" t="s">
        <v>80</v>
      </c>
      <c r="AW1486" s="13" t="s">
        <v>35</v>
      </c>
      <c r="AX1486" s="13" t="s">
        <v>71</v>
      </c>
      <c r="AY1486" s="239" t="s">
        <v>168</v>
      </c>
    </row>
    <row r="1487" spans="2:51" s="12" customFormat="1" ht="13.5">
      <c r="B1487" s="217"/>
      <c r="C1487" s="218"/>
      <c r="D1487" s="219" t="s">
        <v>177</v>
      </c>
      <c r="E1487" s="220" t="s">
        <v>21</v>
      </c>
      <c r="F1487" s="221" t="s">
        <v>2037</v>
      </c>
      <c r="G1487" s="218"/>
      <c r="H1487" s="222" t="s">
        <v>21</v>
      </c>
      <c r="I1487" s="223"/>
      <c r="J1487" s="218"/>
      <c r="K1487" s="218"/>
      <c r="L1487" s="224"/>
      <c r="M1487" s="225"/>
      <c r="N1487" s="226"/>
      <c r="O1487" s="226"/>
      <c r="P1487" s="226"/>
      <c r="Q1487" s="226"/>
      <c r="R1487" s="226"/>
      <c r="S1487" s="226"/>
      <c r="T1487" s="227"/>
      <c r="AT1487" s="228" t="s">
        <v>177</v>
      </c>
      <c r="AU1487" s="228" t="s">
        <v>80</v>
      </c>
      <c r="AV1487" s="12" t="s">
        <v>78</v>
      </c>
      <c r="AW1487" s="12" t="s">
        <v>35</v>
      </c>
      <c r="AX1487" s="12" t="s">
        <v>71</v>
      </c>
      <c r="AY1487" s="228" t="s">
        <v>168</v>
      </c>
    </row>
    <row r="1488" spans="2:51" s="13" customFormat="1" ht="13.5">
      <c r="B1488" s="229"/>
      <c r="C1488" s="230"/>
      <c r="D1488" s="219" t="s">
        <v>177</v>
      </c>
      <c r="E1488" s="231" t="s">
        <v>21</v>
      </c>
      <c r="F1488" s="232" t="s">
        <v>2038</v>
      </c>
      <c r="G1488" s="230"/>
      <c r="H1488" s="233">
        <v>96.32</v>
      </c>
      <c r="I1488" s="234"/>
      <c r="J1488" s="230"/>
      <c r="K1488" s="230"/>
      <c r="L1488" s="235"/>
      <c r="M1488" s="236"/>
      <c r="N1488" s="237"/>
      <c r="O1488" s="237"/>
      <c r="P1488" s="237"/>
      <c r="Q1488" s="237"/>
      <c r="R1488" s="237"/>
      <c r="S1488" s="237"/>
      <c r="T1488" s="238"/>
      <c r="AT1488" s="239" t="s">
        <v>177</v>
      </c>
      <c r="AU1488" s="239" t="s">
        <v>80</v>
      </c>
      <c r="AV1488" s="13" t="s">
        <v>80</v>
      </c>
      <c r="AW1488" s="13" t="s">
        <v>35</v>
      </c>
      <c r="AX1488" s="13" t="s">
        <v>71</v>
      </c>
      <c r="AY1488" s="239" t="s">
        <v>168</v>
      </c>
    </row>
    <row r="1489" spans="2:65" s="13" customFormat="1" ht="13.5">
      <c r="B1489" s="229"/>
      <c r="C1489" s="230"/>
      <c r="D1489" s="219" t="s">
        <v>177</v>
      </c>
      <c r="E1489" s="231" t="s">
        <v>21</v>
      </c>
      <c r="F1489" s="232" t="s">
        <v>2039</v>
      </c>
      <c r="G1489" s="230"/>
      <c r="H1489" s="233">
        <v>63.4</v>
      </c>
      <c r="I1489" s="234"/>
      <c r="J1489" s="230"/>
      <c r="K1489" s="230"/>
      <c r="L1489" s="235"/>
      <c r="M1489" s="236"/>
      <c r="N1489" s="237"/>
      <c r="O1489" s="237"/>
      <c r="P1489" s="237"/>
      <c r="Q1489" s="237"/>
      <c r="R1489" s="237"/>
      <c r="S1489" s="237"/>
      <c r="T1489" s="238"/>
      <c r="AT1489" s="239" t="s">
        <v>177</v>
      </c>
      <c r="AU1489" s="239" t="s">
        <v>80</v>
      </c>
      <c r="AV1489" s="13" t="s">
        <v>80</v>
      </c>
      <c r="AW1489" s="13" t="s">
        <v>35</v>
      </c>
      <c r="AX1489" s="13" t="s">
        <v>71</v>
      </c>
      <c r="AY1489" s="239" t="s">
        <v>168</v>
      </c>
    </row>
    <row r="1490" spans="2:65" s="14" customFormat="1" ht="13.5">
      <c r="B1490" s="240"/>
      <c r="C1490" s="241"/>
      <c r="D1490" s="219" t="s">
        <v>177</v>
      </c>
      <c r="E1490" s="265" t="s">
        <v>21</v>
      </c>
      <c r="F1490" s="266" t="s">
        <v>184</v>
      </c>
      <c r="G1490" s="241"/>
      <c r="H1490" s="267">
        <v>4682.317</v>
      </c>
      <c r="I1490" s="246"/>
      <c r="J1490" s="241"/>
      <c r="K1490" s="241"/>
      <c r="L1490" s="247"/>
      <c r="M1490" s="248"/>
      <c r="N1490" s="249"/>
      <c r="O1490" s="249"/>
      <c r="P1490" s="249"/>
      <c r="Q1490" s="249"/>
      <c r="R1490" s="249"/>
      <c r="S1490" s="249"/>
      <c r="T1490" s="250"/>
      <c r="AT1490" s="251" t="s">
        <v>177</v>
      </c>
      <c r="AU1490" s="251" t="s">
        <v>80</v>
      </c>
      <c r="AV1490" s="14" t="s">
        <v>175</v>
      </c>
      <c r="AW1490" s="14" t="s">
        <v>35</v>
      </c>
      <c r="AX1490" s="14" t="s">
        <v>78</v>
      </c>
      <c r="AY1490" s="251" t="s">
        <v>168</v>
      </c>
    </row>
    <row r="1491" spans="2:65" s="11" customFormat="1" ht="29.85" customHeight="1">
      <c r="B1491" s="188"/>
      <c r="C1491" s="189"/>
      <c r="D1491" s="202" t="s">
        <v>70</v>
      </c>
      <c r="E1491" s="203" t="s">
        <v>2040</v>
      </c>
      <c r="F1491" s="203" t="s">
        <v>2041</v>
      </c>
      <c r="G1491" s="189"/>
      <c r="H1491" s="189"/>
      <c r="I1491" s="192"/>
      <c r="J1491" s="204">
        <f>BK1491</f>
        <v>0</v>
      </c>
      <c r="K1491" s="189"/>
      <c r="L1491" s="194"/>
      <c r="M1491" s="195"/>
      <c r="N1491" s="196"/>
      <c r="O1491" s="196"/>
      <c r="P1491" s="197">
        <f>SUM(P1492:P1502)</f>
        <v>0</v>
      </c>
      <c r="Q1491" s="196"/>
      <c r="R1491" s="197">
        <f>SUM(R1492:R1502)</f>
        <v>0</v>
      </c>
      <c r="S1491" s="196"/>
      <c r="T1491" s="198">
        <f>SUM(T1492:T1502)</f>
        <v>0</v>
      </c>
      <c r="AR1491" s="199" t="s">
        <v>80</v>
      </c>
      <c r="AT1491" s="200" t="s">
        <v>70</v>
      </c>
      <c r="AU1491" s="200" t="s">
        <v>78</v>
      </c>
      <c r="AY1491" s="199" t="s">
        <v>168</v>
      </c>
      <c r="BK1491" s="201">
        <f>SUM(BK1492:BK1502)</f>
        <v>0</v>
      </c>
    </row>
    <row r="1492" spans="2:65" s="1" customFormat="1" ht="22.5" customHeight="1">
      <c r="B1492" s="42"/>
      <c r="C1492" s="205" t="s">
        <v>2042</v>
      </c>
      <c r="D1492" s="205" t="s">
        <v>170</v>
      </c>
      <c r="E1492" s="206" t="s">
        <v>2043</v>
      </c>
      <c r="F1492" s="207" t="s">
        <v>2044</v>
      </c>
      <c r="G1492" s="208" t="s">
        <v>272</v>
      </c>
      <c r="H1492" s="209">
        <v>39</v>
      </c>
      <c r="I1492" s="210"/>
      <c r="J1492" s="211">
        <f t="shared" ref="J1492:J1502" si="40">ROUND(I1492*H1492,2)</f>
        <v>0</v>
      </c>
      <c r="K1492" s="207" t="s">
        <v>21</v>
      </c>
      <c r="L1492" s="62"/>
      <c r="M1492" s="212" t="s">
        <v>21</v>
      </c>
      <c r="N1492" s="213" t="s">
        <v>42</v>
      </c>
      <c r="O1492" s="43"/>
      <c r="P1492" s="214">
        <f t="shared" ref="P1492:P1502" si="41">O1492*H1492</f>
        <v>0</v>
      </c>
      <c r="Q1492" s="214">
        <v>0</v>
      </c>
      <c r="R1492" s="214">
        <f t="shared" ref="R1492:R1502" si="42">Q1492*H1492</f>
        <v>0</v>
      </c>
      <c r="S1492" s="214">
        <v>0</v>
      </c>
      <c r="T1492" s="215">
        <f t="shared" ref="T1492:T1502" si="43">S1492*H1492</f>
        <v>0</v>
      </c>
      <c r="AR1492" s="25" t="s">
        <v>286</v>
      </c>
      <c r="AT1492" s="25" t="s">
        <v>170</v>
      </c>
      <c r="AU1492" s="25" t="s">
        <v>80</v>
      </c>
      <c r="AY1492" s="25" t="s">
        <v>168</v>
      </c>
      <c r="BE1492" s="216">
        <f t="shared" ref="BE1492:BE1502" si="44">IF(N1492="základní",J1492,0)</f>
        <v>0</v>
      </c>
      <c r="BF1492" s="216">
        <f t="shared" ref="BF1492:BF1502" si="45">IF(N1492="snížená",J1492,0)</f>
        <v>0</v>
      </c>
      <c r="BG1492" s="216">
        <f t="shared" ref="BG1492:BG1502" si="46">IF(N1492="zákl. přenesená",J1492,0)</f>
        <v>0</v>
      </c>
      <c r="BH1492" s="216">
        <f t="shared" ref="BH1492:BH1502" si="47">IF(N1492="sníž. přenesená",J1492,0)</f>
        <v>0</v>
      </c>
      <c r="BI1492" s="216">
        <f t="shared" ref="BI1492:BI1502" si="48">IF(N1492="nulová",J1492,0)</f>
        <v>0</v>
      </c>
      <c r="BJ1492" s="25" t="s">
        <v>78</v>
      </c>
      <c r="BK1492" s="216">
        <f t="shared" ref="BK1492:BK1502" si="49">ROUND(I1492*H1492,2)</f>
        <v>0</v>
      </c>
      <c r="BL1492" s="25" t="s">
        <v>286</v>
      </c>
      <c r="BM1492" s="25" t="s">
        <v>2045</v>
      </c>
    </row>
    <row r="1493" spans="2:65" s="1" customFormat="1" ht="22.5" customHeight="1">
      <c r="B1493" s="42"/>
      <c r="C1493" s="205" t="s">
        <v>2046</v>
      </c>
      <c r="D1493" s="205" t="s">
        <v>170</v>
      </c>
      <c r="E1493" s="206" t="s">
        <v>2047</v>
      </c>
      <c r="F1493" s="207" t="s">
        <v>2048</v>
      </c>
      <c r="G1493" s="208" t="s">
        <v>272</v>
      </c>
      <c r="H1493" s="209">
        <v>7</v>
      </c>
      <c r="I1493" s="210"/>
      <c r="J1493" s="211">
        <f t="shared" si="40"/>
        <v>0</v>
      </c>
      <c r="K1493" s="207" t="s">
        <v>21</v>
      </c>
      <c r="L1493" s="62"/>
      <c r="M1493" s="212" t="s">
        <v>21</v>
      </c>
      <c r="N1493" s="213" t="s">
        <v>42</v>
      </c>
      <c r="O1493" s="43"/>
      <c r="P1493" s="214">
        <f t="shared" si="41"/>
        <v>0</v>
      </c>
      <c r="Q1493" s="214">
        <v>0</v>
      </c>
      <c r="R1493" s="214">
        <f t="shared" si="42"/>
        <v>0</v>
      </c>
      <c r="S1493" s="214">
        <v>0</v>
      </c>
      <c r="T1493" s="215">
        <f t="shared" si="43"/>
        <v>0</v>
      </c>
      <c r="AR1493" s="25" t="s">
        <v>286</v>
      </c>
      <c r="AT1493" s="25" t="s">
        <v>170</v>
      </c>
      <c r="AU1493" s="25" t="s">
        <v>80</v>
      </c>
      <c r="AY1493" s="25" t="s">
        <v>168</v>
      </c>
      <c r="BE1493" s="216">
        <f t="shared" si="44"/>
        <v>0</v>
      </c>
      <c r="BF1493" s="216">
        <f t="shared" si="45"/>
        <v>0</v>
      </c>
      <c r="BG1493" s="216">
        <f t="shared" si="46"/>
        <v>0</v>
      </c>
      <c r="BH1493" s="216">
        <f t="shared" si="47"/>
        <v>0</v>
      </c>
      <c r="BI1493" s="216">
        <f t="shared" si="48"/>
        <v>0</v>
      </c>
      <c r="BJ1493" s="25" t="s">
        <v>78</v>
      </c>
      <c r="BK1493" s="216">
        <f t="shared" si="49"/>
        <v>0</v>
      </c>
      <c r="BL1493" s="25" t="s">
        <v>286</v>
      </c>
      <c r="BM1493" s="25" t="s">
        <v>2049</v>
      </c>
    </row>
    <row r="1494" spans="2:65" s="1" customFormat="1" ht="22.5" customHeight="1">
      <c r="B1494" s="42"/>
      <c r="C1494" s="205" t="s">
        <v>2050</v>
      </c>
      <c r="D1494" s="205" t="s">
        <v>170</v>
      </c>
      <c r="E1494" s="206" t="s">
        <v>2051</v>
      </c>
      <c r="F1494" s="207" t="s">
        <v>2052</v>
      </c>
      <c r="G1494" s="208" t="s">
        <v>272</v>
      </c>
      <c r="H1494" s="209">
        <v>1</v>
      </c>
      <c r="I1494" s="210"/>
      <c r="J1494" s="211">
        <f t="shared" si="40"/>
        <v>0</v>
      </c>
      <c r="K1494" s="207" t="s">
        <v>21</v>
      </c>
      <c r="L1494" s="62"/>
      <c r="M1494" s="212" t="s">
        <v>21</v>
      </c>
      <c r="N1494" s="213" t="s">
        <v>42</v>
      </c>
      <c r="O1494" s="43"/>
      <c r="P1494" s="214">
        <f t="shared" si="41"/>
        <v>0</v>
      </c>
      <c r="Q1494" s="214">
        <v>0</v>
      </c>
      <c r="R1494" s="214">
        <f t="shared" si="42"/>
        <v>0</v>
      </c>
      <c r="S1494" s="214">
        <v>0</v>
      </c>
      <c r="T1494" s="215">
        <f t="shared" si="43"/>
        <v>0</v>
      </c>
      <c r="AR1494" s="25" t="s">
        <v>286</v>
      </c>
      <c r="AT1494" s="25" t="s">
        <v>170</v>
      </c>
      <c r="AU1494" s="25" t="s">
        <v>80</v>
      </c>
      <c r="AY1494" s="25" t="s">
        <v>168</v>
      </c>
      <c r="BE1494" s="216">
        <f t="shared" si="44"/>
        <v>0</v>
      </c>
      <c r="BF1494" s="216">
        <f t="shared" si="45"/>
        <v>0</v>
      </c>
      <c r="BG1494" s="216">
        <f t="shared" si="46"/>
        <v>0</v>
      </c>
      <c r="BH1494" s="216">
        <f t="shared" si="47"/>
        <v>0</v>
      </c>
      <c r="BI1494" s="216">
        <f t="shared" si="48"/>
        <v>0</v>
      </c>
      <c r="BJ1494" s="25" t="s">
        <v>78</v>
      </c>
      <c r="BK1494" s="216">
        <f t="shared" si="49"/>
        <v>0</v>
      </c>
      <c r="BL1494" s="25" t="s">
        <v>286</v>
      </c>
      <c r="BM1494" s="25" t="s">
        <v>2053</v>
      </c>
    </row>
    <row r="1495" spans="2:65" s="1" customFormat="1" ht="22.5" customHeight="1">
      <c r="B1495" s="42"/>
      <c r="C1495" s="205" t="s">
        <v>2054</v>
      </c>
      <c r="D1495" s="205" t="s">
        <v>170</v>
      </c>
      <c r="E1495" s="206" t="s">
        <v>2055</v>
      </c>
      <c r="F1495" s="207" t="s">
        <v>2056</v>
      </c>
      <c r="G1495" s="208" t="s">
        <v>272</v>
      </c>
      <c r="H1495" s="209">
        <v>10</v>
      </c>
      <c r="I1495" s="210"/>
      <c r="J1495" s="211">
        <f t="shared" si="40"/>
        <v>0</v>
      </c>
      <c r="K1495" s="207" t="s">
        <v>21</v>
      </c>
      <c r="L1495" s="62"/>
      <c r="M1495" s="212" t="s">
        <v>21</v>
      </c>
      <c r="N1495" s="213" t="s">
        <v>42</v>
      </c>
      <c r="O1495" s="43"/>
      <c r="P1495" s="214">
        <f t="shared" si="41"/>
        <v>0</v>
      </c>
      <c r="Q1495" s="214">
        <v>0</v>
      </c>
      <c r="R1495" s="214">
        <f t="shared" si="42"/>
        <v>0</v>
      </c>
      <c r="S1495" s="214">
        <v>0</v>
      </c>
      <c r="T1495" s="215">
        <f t="shared" si="43"/>
        <v>0</v>
      </c>
      <c r="AR1495" s="25" t="s">
        <v>286</v>
      </c>
      <c r="AT1495" s="25" t="s">
        <v>170</v>
      </c>
      <c r="AU1495" s="25" t="s">
        <v>80</v>
      </c>
      <c r="AY1495" s="25" t="s">
        <v>168</v>
      </c>
      <c r="BE1495" s="216">
        <f t="shared" si="44"/>
        <v>0</v>
      </c>
      <c r="BF1495" s="216">
        <f t="shared" si="45"/>
        <v>0</v>
      </c>
      <c r="BG1495" s="216">
        <f t="shared" si="46"/>
        <v>0</v>
      </c>
      <c r="BH1495" s="216">
        <f t="shared" si="47"/>
        <v>0</v>
      </c>
      <c r="BI1495" s="216">
        <f t="shared" si="48"/>
        <v>0</v>
      </c>
      <c r="BJ1495" s="25" t="s">
        <v>78</v>
      </c>
      <c r="BK1495" s="216">
        <f t="shared" si="49"/>
        <v>0</v>
      </c>
      <c r="BL1495" s="25" t="s">
        <v>286</v>
      </c>
      <c r="BM1495" s="25" t="s">
        <v>2057</v>
      </c>
    </row>
    <row r="1496" spans="2:65" s="1" customFormat="1" ht="22.5" customHeight="1">
      <c r="B1496" s="42"/>
      <c r="C1496" s="205" t="s">
        <v>2058</v>
      </c>
      <c r="D1496" s="205" t="s">
        <v>170</v>
      </c>
      <c r="E1496" s="206" t="s">
        <v>2059</v>
      </c>
      <c r="F1496" s="207" t="s">
        <v>2060</v>
      </c>
      <c r="G1496" s="208" t="s">
        <v>272</v>
      </c>
      <c r="H1496" s="209">
        <v>19</v>
      </c>
      <c r="I1496" s="210"/>
      <c r="J1496" s="211">
        <f t="shared" si="40"/>
        <v>0</v>
      </c>
      <c r="K1496" s="207" t="s">
        <v>21</v>
      </c>
      <c r="L1496" s="62"/>
      <c r="M1496" s="212" t="s">
        <v>21</v>
      </c>
      <c r="N1496" s="213" t="s">
        <v>42</v>
      </c>
      <c r="O1496" s="43"/>
      <c r="P1496" s="214">
        <f t="shared" si="41"/>
        <v>0</v>
      </c>
      <c r="Q1496" s="214">
        <v>0</v>
      </c>
      <c r="R1496" s="214">
        <f t="shared" si="42"/>
        <v>0</v>
      </c>
      <c r="S1496" s="214">
        <v>0</v>
      </c>
      <c r="T1496" s="215">
        <f t="shared" si="43"/>
        <v>0</v>
      </c>
      <c r="AR1496" s="25" t="s">
        <v>286</v>
      </c>
      <c r="AT1496" s="25" t="s">
        <v>170</v>
      </c>
      <c r="AU1496" s="25" t="s">
        <v>80</v>
      </c>
      <c r="AY1496" s="25" t="s">
        <v>168</v>
      </c>
      <c r="BE1496" s="216">
        <f t="shared" si="44"/>
        <v>0</v>
      </c>
      <c r="BF1496" s="216">
        <f t="shared" si="45"/>
        <v>0</v>
      </c>
      <c r="BG1496" s="216">
        <f t="shared" si="46"/>
        <v>0</v>
      </c>
      <c r="BH1496" s="216">
        <f t="shared" si="47"/>
        <v>0</v>
      </c>
      <c r="BI1496" s="216">
        <f t="shared" si="48"/>
        <v>0</v>
      </c>
      <c r="BJ1496" s="25" t="s">
        <v>78</v>
      </c>
      <c r="BK1496" s="216">
        <f t="shared" si="49"/>
        <v>0</v>
      </c>
      <c r="BL1496" s="25" t="s">
        <v>286</v>
      </c>
      <c r="BM1496" s="25" t="s">
        <v>2061</v>
      </c>
    </row>
    <row r="1497" spans="2:65" s="1" customFormat="1" ht="22.5" customHeight="1">
      <c r="B1497" s="42"/>
      <c r="C1497" s="205" t="s">
        <v>2062</v>
      </c>
      <c r="D1497" s="205" t="s">
        <v>170</v>
      </c>
      <c r="E1497" s="206" t="s">
        <v>2063</v>
      </c>
      <c r="F1497" s="207" t="s">
        <v>2064</v>
      </c>
      <c r="G1497" s="208" t="s">
        <v>272</v>
      </c>
      <c r="H1497" s="209">
        <v>101</v>
      </c>
      <c r="I1497" s="210"/>
      <c r="J1497" s="211">
        <f t="shared" si="40"/>
        <v>0</v>
      </c>
      <c r="K1497" s="207" t="s">
        <v>21</v>
      </c>
      <c r="L1497" s="62"/>
      <c r="M1497" s="212" t="s">
        <v>21</v>
      </c>
      <c r="N1497" s="213" t="s">
        <v>42</v>
      </c>
      <c r="O1497" s="43"/>
      <c r="P1497" s="214">
        <f t="shared" si="41"/>
        <v>0</v>
      </c>
      <c r="Q1497" s="214">
        <v>0</v>
      </c>
      <c r="R1497" s="214">
        <f t="shared" si="42"/>
        <v>0</v>
      </c>
      <c r="S1497" s="214">
        <v>0</v>
      </c>
      <c r="T1497" s="215">
        <f t="shared" si="43"/>
        <v>0</v>
      </c>
      <c r="AR1497" s="25" t="s">
        <v>286</v>
      </c>
      <c r="AT1497" s="25" t="s">
        <v>170</v>
      </c>
      <c r="AU1497" s="25" t="s">
        <v>80</v>
      </c>
      <c r="AY1497" s="25" t="s">
        <v>168</v>
      </c>
      <c r="BE1497" s="216">
        <f t="shared" si="44"/>
        <v>0</v>
      </c>
      <c r="BF1497" s="216">
        <f t="shared" si="45"/>
        <v>0</v>
      </c>
      <c r="BG1497" s="216">
        <f t="shared" si="46"/>
        <v>0</v>
      </c>
      <c r="BH1497" s="216">
        <f t="shared" si="47"/>
        <v>0</v>
      </c>
      <c r="BI1497" s="216">
        <f t="shared" si="48"/>
        <v>0</v>
      </c>
      <c r="BJ1497" s="25" t="s">
        <v>78</v>
      </c>
      <c r="BK1497" s="216">
        <f t="shared" si="49"/>
        <v>0</v>
      </c>
      <c r="BL1497" s="25" t="s">
        <v>286</v>
      </c>
      <c r="BM1497" s="25" t="s">
        <v>2065</v>
      </c>
    </row>
    <row r="1498" spans="2:65" s="1" customFormat="1" ht="22.5" customHeight="1">
      <c r="B1498" s="42"/>
      <c r="C1498" s="205" t="s">
        <v>2066</v>
      </c>
      <c r="D1498" s="205" t="s">
        <v>170</v>
      </c>
      <c r="E1498" s="206" t="s">
        <v>2067</v>
      </c>
      <c r="F1498" s="207" t="s">
        <v>2068</v>
      </c>
      <c r="G1498" s="208" t="s">
        <v>272</v>
      </c>
      <c r="H1498" s="209">
        <v>16</v>
      </c>
      <c r="I1498" s="210"/>
      <c r="J1498" s="211">
        <f t="shared" si="40"/>
        <v>0</v>
      </c>
      <c r="K1498" s="207" t="s">
        <v>21</v>
      </c>
      <c r="L1498" s="62"/>
      <c r="M1498" s="212" t="s">
        <v>21</v>
      </c>
      <c r="N1498" s="213" t="s">
        <v>42</v>
      </c>
      <c r="O1498" s="43"/>
      <c r="P1498" s="214">
        <f t="shared" si="41"/>
        <v>0</v>
      </c>
      <c r="Q1498" s="214">
        <v>0</v>
      </c>
      <c r="R1498" s="214">
        <f t="shared" si="42"/>
        <v>0</v>
      </c>
      <c r="S1498" s="214">
        <v>0</v>
      </c>
      <c r="T1498" s="215">
        <f t="shared" si="43"/>
        <v>0</v>
      </c>
      <c r="AR1498" s="25" t="s">
        <v>286</v>
      </c>
      <c r="AT1498" s="25" t="s">
        <v>170</v>
      </c>
      <c r="AU1498" s="25" t="s">
        <v>80</v>
      </c>
      <c r="AY1498" s="25" t="s">
        <v>168</v>
      </c>
      <c r="BE1498" s="216">
        <f t="shared" si="44"/>
        <v>0</v>
      </c>
      <c r="BF1498" s="216">
        <f t="shared" si="45"/>
        <v>0</v>
      </c>
      <c r="BG1498" s="216">
        <f t="shared" si="46"/>
        <v>0</v>
      </c>
      <c r="BH1498" s="216">
        <f t="shared" si="47"/>
        <v>0</v>
      </c>
      <c r="BI1498" s="216">
        <f t="shared" si="48"/>
        <v>0</v>
      </c>
      <c r="BJ1498" s="25" t="s">
        <v>78</v>
      </c>
      <c r="BK1498" s="216">
        <f t="shared" si="49"/>
        <v>0</v>
      </c>
      <c r="BL1498" s="25" t="s">
        <v>286</v>
      </c>
      <c r="BM1498" s="25" t="s">
        <v>2069</v>
      </c>
    </row>
    <row r="1499" spans="2:65" s="1" customFormat="1" ht="22.5" customHeight="1">
      <c r="B1499" s="42"/>
      <c r="C1499" s="205" t="s">
        <v>2070</v>
      </c>
      <c r="D1499" s="205" t="s">
        <v>170</v>
      </c>
      <c r="E1499" s="206" t="s">
        <v>2071</v>
      </c>
      <c r="F1499" s="207" t="s">
        <v>2072</v>
      </c>
      <c r="G1499" s="208" t="s">
        <v>272</v>
      </c>
      <c r="H1499" s="209">
        <v>4</v>
      </c>
      <c r="I1499" s="210"/>
      <c r="J1499" s="211">
        <f t="shared" si="40"/>
        <v>0</v>
      </c>
      <c r="K1499" s="207" t="s">
        <v>21</v>
      </c>
      <c r="L1499" s="62"/>
      <c r="M1499" s="212" t="s">
        <v>21</v>
      </c>
      <c r="N1499" s="213" t="s">
        <v>42</v>
      </c>
      <c r="O1499" s="43"/>
      <c r="P1499" s="214">
        <f t="shared" si="41"/>
        <v>0</v>
      </c>
      <c r="Q1499" s="214">
        <v>0</v>
      </c>
      <c r="R1499" s="214">
        <f t="shared" si="42"/>
        <v>0</v>
      </c>
      <c r="S1499" s="214">
        <v>0</v>
      </c>
      <c r="T1499" s="215">
        <f t="shared" si="43"/>
        <v>0</v>
      </c>
      <c r="AR1499" s="25" t="s">
        <v>286</v>
      </c>
      <c r="AT1499" s="25" t="s">
        <v>170</v>
      </c>
      <c r="AU1499" s="25" t="s">
        <v>80</v>
      </c>
      <c r="AY1499" s="25" t="s">
        <v>168</v>
      </c>
      <c r="BE1499" s="216">
        <f t="shared" si="44"/>
        <v>0</v>
      </c>
      <c r="BF1499" s="216">
        <f t="shared" si="45"/>
        <v>0</v>
      </c>
      <c r="BG1499" s="216">
        <f t="shared" si="46"/>
        <v>0</v>
      </c>
      <c r="BH1499" s="216">
        <f t="shared" si="47"/>
        <v>0</v>
      </c>
      <c r="BI1499" s="216">
        <f t="shared" si="48"/>
        <v>0</v>
      </c>
      <c r="BJ1499" s="25" t="s">
        <v>78</v>
      </c>
      <c r="BK1499" s="216">
        <f t="shared" si="49"/>
        <v>0</v>
      </c>
      <c r="BL1499" s="25" t="s">
        <v>286</v>
      </c>
      <c r="BM1499" s="25" t="s">
        <v>2073</v>
      </c>
    </row>
    <row r="1500" spans="2:65" s="1" customFormat="1" ht="22.5" customHeight="1">
      <c r="B1500" s="42"/>
      <c r="C1500" s="205" t="s">
        <v>2074</v>
      </c>
      <c r="D1500" s="205" t="s">
        <v>170</v>
      </c>
      <c r="E1500" s="206" t="s">
        <v>2075</v>
      </c>
      <c r="F1500" s="207" t="s">
        <v>2076</v>
      </c>
      <c r="G1500" s="208" t="s">
        <v>272</v>
      </c>
      <c r="H1500" s="209">
        <v>2</v>
      </c>
      <c r="I1500" s="210"/>
      <c r="J1500" s="211">
        <f t="shared" si="40"/>
        <v>0</v>
      </c>
      <c r="K1500" s="207" t="s">
        <v>21</v>
      </c>
      <c r="L1500" s="62"/>
      <c r="M1500" s="212" t="s">
        <v>21</v>
      </c>
      <c r="N1500" s="213" t="s">
        <v>42</v>
      </c>
      <c r="O1500" s="43"/>
      <c r="P1500" s="214">
        <f t="shared" si="41"/>
        <v>0</v>
      </c>
      <c r="Q1500" s="214">
        <v>0</v>
      </c>
      <c r="R1500" s="214">
        <f t="shared" si="42"/>
        <v>0</v>
      </c>
      <c r="S1500" s="214">
        <v>0</v>
      </c>
      <c r="T1500" s="215">
        <f t="shared" si="43"/>
        <v>0</v>
      </c>
      <c r="AR1500" s="25" t="s">
        <v>286</v>
      </c>
      <c r="AT1500" s="25" t="s">
        <v>170</v>
      </c>
      <c r="AU1500" s="25" t="s">
        <v>80</v>
      </c>
      <c r="AY1500" s="25" t="s">
        <v>168</v>
      </c>
      <c r="BE1500" s="216">
        <f t="shared" si="44"/>
        <v>0</v>
      </c>
      <c r="BF1500" s="216">
        <f t="shared" si="45"/>
        <v>0</v>
      </c>
      <c r="BG1500" s="216">
        <f t="shared" si="46"/>
        <v>0</v>
      </c>
      <c r="BH1500" s="216">
        <f t="shared" si="47"/>
        <v>0</v>
      </c>
      <c r="BI1500" s="216">
        <f t="shared" si="48"/>
        <v>0</v>
      </c>
      <c r="BJ1500" s="25" t="s">
        <v>78</v>
      </c>
      <c r="BK1500" s="216">
        <f t="shared" si="49"/>
        <v>0</v>
      </c>
      <c r="BL1500" s="25" t="s">
        <v>286</v>
      </c>
      <c r="BM1500" s="25" t="s">
        <v>2077</v>
      </c>
    </row>
    <row r="1501" spans="2:65" s="1" customFormat="1" ht="22.5" customHeight="1">
      <c r="B1501" s="42"/>
      <c r="C1501" s="205" t="s">
        <v>2078</v>
      </c>
      <c r="D1501" s="205" t="s">
        <v>170</v>
      </c>
      <c r="E1501" s="206" t="s">
        <v>2079</v>
      </c>
      <c r="F1501" s="207" t="s">
        <v>2080</v>
      </c>
      <c r="G1501" s="208" t="s">
        <v>272</v>
      </c>
      <c r="H1501" s="209">
        <v>6</v>
      </c>
      <c r="I1501" s="210"/>
      <c r="J1501" s="211">
        <f t="shared" si="40"/>
        <v>0</v>
      </c>
      <c r="K1501" s="207" t="s">
        <v>21</v>
      </c>
      <c r="L1501" s="62"/>
      <c r="M1501" s="212" t="s">
        <v>21</v>
      </c>
      <c r="N1501" s="213" t="s">
        <v>42</v>
      </c>
      <c r="O1501" s="43"/>
      <c r="P1501" s="214">
        <f t="shared" si="41"/>
        <v>0</v>
      </c>
      <c r="Q1501" s="214">
        <v>0</v>
      </c>
      <c r="R1501" s="214">
        <f t="shared" si="42"/>
        <v>0</v>
      </c>
      <c r="S1501" s="214">
        <v>0</v>
      </c>
      <c r="T1501" s="215">
        <f t="shared" si="43"/>
        <v>0</v>
      </c>
      <c r="AR1501" s="25" t="s">
        <v>286</v>
      </c>
      <c r="AT1501" s="25" t="s">
        <v>170</v>
      </c>
      <c r="AU1501" s="25" t="s">
        <v>80</v>
      </c>
      <c r="AY1501" s="25" t="s">
        <v>168</v>
      </c>
      <c r="BE1501" s="216">
        <f t="shared" si="44"/>
        <v>0</v>
      </c>
      <c r="BF1501" s="216">
        <f t="shared" si="45"/>
        <v>0</v>
      </c>
      <c r="BG1501" s="216">
        <f t="shared" si="46"/>
        <v>0</v>
      </c>
      <c r="BH1501" s="216">
        <f t="shared" si="47"/>
        <v>0</v>
      </c>
      <c r="BI1501" s="216">
        <f t="shared" si="48"/>
        <v>0</v>
      </c>
      <c r="BJ1501" s="25" t="s">
        <v>78</v>
      </c>
      <c r="BK1501" s="216">
        <f t="shared" si="49"/>
        <v>0</v>
      </c>
      <c r="BL1501" s="25" t="s">
        <v>286</v>
      </c>
      <c r="BM1501" s="25" t="s">
        <v>2081</v>
      </c>
    </row>
    <row r="1502" spans="2:65" s="1" customFormat="1" ht="22.5" customHeight="1">
      <c r="B1502" s="42"/>
      <c r="C1502" s="205" t="s">
        <v>2082</v>
      </c>
      <c r="D1502" s="205" t="s">
        <v>170</v>
      </c>
      <c r="E1502" s="206" t="s">
        <v>2083</v>
      </c>
      <c r="F1502" s="207" t="s">
        <v>2084</v>
      </c>
      <c r="G1502" s="208" t="s">
        <v>272</v>
      </c>
      <c r="H1502" s="209">
        <v>8</v>
      </c>
      <c r="I1502" s="210"/>
      <c r="J1502" s="211">
        <f t="shared" si="40"/>
        <v>0</v>
      </c>
      <c r="K1502" s="207" t="s">
        <v>21</v>
      </c>
      <c r="L1502" s="62"/>
      <c r="M1502" s="212" t="s">
        <v>21</v>
      </c>
      <c r="N1502" s="280" t="s">
        <v>42</v>
      </c>
      <c r="O1502" s="281"/>
      <c r="P1502" s="282">
        <f t="shared" si="41"/>
        <v>0</v>
      </c>
      <c r="Q1502" s="282">
        <v>0</v>
      </c>
      <c r="R1502" s="282">
        <f t="shared" si="42"/>
        <v>0</v>
      </c>
      <c r="S1502" s="282">
        <v>0</v>
      </c>
      <c r="T1502" s="283">
        <f t="shared" si="43"/>
        <v>0</v>
      </c>
      <c r="AR1502" s="25" t="s">
        <v>286</v>
      </c>
      <c r="AT1502" s="25" t="s">
        <v>170</v>
      </c>
      <c r="AU1502" s="25" t="s">
        <v>80</v>
      </c>
      <c r="AY1502" s="25" t="s">
        <v>168</v>
      </c>
      <c r="BE1502" s="216">
        <f t="shared" si="44"/>
        <v>0</v>
      </c>
      <c r="BF1502" s="216">
        <f t="shared" si="45"/>
        <v>0</v>
      </c>
      <c r="BG1502" s="216">
        <f t="shared" si="46"/>
        <v>0</v>
      </c>
      <c r="BH1502" s="216">
        <f t="shared" si="47"/>
        <v>0</v>
      </c>
      <c r="BI1502" s="216">
        <f t="shared" si="48"/>
        <v>0</v>
      </c>
      <c r="BJ1502" s="25" t="s">
        <v>78</v>
      </c>
      <c r="BK1502" s="216">
        <f t="shared" si="49"/>
        <v>0</v>
      </c>
      <c r="BL1502" s="25" t="s">
        <v>286</v>
      </c>
      <c r="BM1502" s="25" t="s">
        <v>2085</v>
      </c>
    </row>
    <row r="1503" spans="2:65" s="1" customFormat="1" ht="6.95" customHeight="1">
      <c r="B1503" s="57"/>
      <c r="C1503" s="58"/>
      <c r="D1503" s="58"/>
      <c r="E1503" s="58"/>
      <c r="F1503" s="58"/>
      <c r="G1503" s="58"/>
      <c r="H1503" s="58"/>
      <c r="I1503" s="149"/>
      <c r="J1503" s="58"/>
      <c r="K1503" s="58"/>
      <c r="L1503" s="62"/>
    </row>
  </sheetData>
  <sheetProtection password="CC35" sheet="1" objects="1" scenarios="1" formatCells="0" formatColumns="0" formatRows="0" sort="0" autoFilter="0"/>
  <autoFilter ref="C106:K1502"/>
  <mergeCells count="12">
    <mergeCell ref="G1:H1"/>
    <mergeCell ref="L2:V2"/>
    <mergeCell ref="E49:H49"/>
    <mergeCell ref="E51:H51"/>
    <mergeCell ref="E95:H95"/>
    <mergeCell ref="E97:H97"/>
    <mergeCell ref="E99:H9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10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8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9" t="s">
        <v>113</v>
      </c>
      <c r="H1" s="419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1"/>
      <c r="M2" s="411"/>
      <c r="N2" s="411"/>
      <c r="O2" s="411"/>
      <c r="P2" s="411"/>
      <c r="Q2" s="411"/>
      <c r="R2" s="411"/>
      <c r="S2" s="411"/>
      <c r="T2" s="411"/>
      <c r="U2" s="411"/>
      <c r="V2" s="411"/>
      <c r="AT2" s="25" t="s">
        <v>88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2" t="str">
        <f>'Rekapitulace stavby'!K6</f>
        <v>Zateplení budovy a výměna oken, odloučené pracoviště Jilemnického 2 - příprava</v>
      </c>
      <c r="F7" s="413"/>
      <c r="G7" s="413"/>
      <c r="H7" s="413"/>
      <c r="I7" s="127"/>
      <c r="J7" s="30"/>
      <c r="K7" s="32"/>
    </row>
    <row r="8" spans="1:70">
      <c r="B8" s="29"/>
      <c r="C8" s="30"/>
      <c r="D8" s="38" t="s">
        <v>118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2" t="s">
        <v>119</v>
      </c>
      <c r="F9" s="414"/>
      <c r="G9" s="414"/>
      <c r="H9" s="414"/>
      <c r="I9" s="128"/>
      <c r="J9" s="43"/>
      <c r="K9" s="46"/>
    </row>
    <row r="10" spans="1:70" s="1" customFormat="1">
      <c r="B10" s="42"/>
      <c r="C10" s="43"/>
      <c r="D10" s="38" t="s">
        <v>120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5" t="s">
        <v>2086</v>
      </c>
      <c r="F11" s="414"/>
      <c r="G11" s="414"/>
      <c r="H11" s="414"/>
      <c r="I11" s="128"/>
      <c r="J11" s="43"/>
      <c r="K11" s="46"/>
    </row>
    <row r="12" spans="1:70" s="1" customFormat="1" ht="13.5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9.10.2017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">
        <v>21</v>
      </c>
      <c r="K16" s="46"/>
    </row>
    <row r="17" spans="2:11" s="1" customFormat="1" ht="18" customHeight="1">
      <c r="B17" s="42"/>
      <c r="C17" s="43"/>
      <c r="D17" s="43"/>
      <c r="E17" s="36" t="s">
        <v>29</v>
      </c>
      <c r="F17" s="43"/>
      <c r="G17" s="43"/>
      <c r="H17" s="43"/>
      <c r="I17" s="129" t="s">
        <v>30</v>
      </c>
      <c r="J17" s="36" t="s">
        <v>21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31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30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33</v>
      </c>
      <c r="E22" s="43"/>
      <c r="F22" s="43"/>
      <c r="G22" s="43"/>
      <c r="H22" s="43"/>
      <c r="I22" s="129" t="s">
        <v>28</v>
      </c>
      <c r="J22" s="36" t="s">
        <v>21</v>
      </c>
      <c r="K22" s="46"/>
    </row>
    <row r="23" spans="2:11" s="1" customFormat="1" ht="18" customHeight="1">
      <c r="B23" s="42"/>
      <c r="C23" s="43"/>
      <c r="D23" s="43"/>
      <c r="E23" s="36" t="s">
        <v>34</v>
      </c>
      <c r="F23" s="43"/>
      <c r="G23" s="43"/>
      <c r="H23" s="43"/>
      <c r="I23" s="129" t="s">
        <v>30</v>
      </c>
      <c r="J23" s="36" t="s">
        <v>21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36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7" t="s">
        <v>21</v>
      </c>
      <c r="F26" s="377"/>
      <c r="G26" s="377"/>
      <c r="H26" s="377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37</v>
      </c>
      <c r="E29" s="43"/>
      <c r="F29" s="43"/>
      <c r="G29" s="43"/>
      <c r="H29" s="43"/>
      <c r="I29" s="128"/>
      <c r="J29" s="138">
        <f>ROUND(J84,2)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39</v>
      </c>
      <c r="G31" s="43"/>
      <c r="H31" s="43"/>
      <c r="I31" s="139" t="s">
        <v>38</v>
      </c>
      <c r="J31" s="47" t="s">
        <v>40</v>
      </c>
      <c r="K31" s="46"/>
    </row>
    <row r="32" spans="2:11" s="1" customFormat="1" ht="14.45" customHeight="1">
      <c r="B32" s="42"/>
      <c r="C32" s="43"/>
      <c r="D32" s="50" t="s">
        <v>41</v>
      </c>
      <c r="E32" s="50" t="s">
        <v>42</v>
      </c>
      <c r="F32" s="140">
        <f>ROUND(SUM(BE84:BE87), 2)</f>
        <v>0</v>
      </c>
      <c r="G32" s="43"/>
      <c r="H32" s="43"/>
      <c r="I32" s="141">
        <v>0.21</v>
      </c>
      <c r="J32" s="140">
        <f>ROUND(ROUND((SUM(BE84:BE87)),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43</v>
      </c>
      <c r="F33" s="140">
        <f>ROUND(SUM(BF84:BF87), 2)</f>
        <v>0</v>
      </c>
      <c r="G33" s="43"/>
      <c r="H33" s="43"/>
      <c r="I33" s="141">
        <v>0.15</v>
      </c>
      <c r="J33" s="140">
        <f>ROUND(ROUND((SUM(BF84:BF87)),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ROUND(SUM(BG84:BG87),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45</v>
      </c>
      <c r="F35" s="140">
        <f>ROUND(SUM(BH84:BH87),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46</v>
      </c>
      <c r="F36" s="140">
        <f>ROUND(SUM(BI84:BI87),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47</v>
      </c>
      <c r="E38" s="80"/>
      <c r="F38" s="80"/>
      <c r="G38" s="144" t="s">
        <v>48</v>
      </c>
      <c r="H38" s="145" t="s">
        <v>49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122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2" t="str">
        <f>E7</f>
        <v>Zateplení budovy a výměna oken, odloučené pracoviště Jilemnického 2 - příprava</v>
      </c>
      <c r="F47" s="413"/>
      <c r="G47" s="413"/>
      <c r="H47" s="413"/>
      <c r="I47" s="128"/>
      <c r="J47" s="43"/>
      <c r="K47" s="46"/>
    </row>
    <row r="48" spans="2:11">
      <c r="B48" s="29"/>
      <c r="C48" s="38" t="s">
        <v>118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2" t="s">
        <v>119</v>
      </c>
      <c r="F49" s="414"/>
      <c r="G49" s="414"/>
      <c r="H49" s="414"/>
      <c r="I49" s="128"/>
      <c r="J49" s="43"/>
      <c r="K49" s="46"/>
    </row>
    <row r="50" spans="2:47" s="1" customFormat="1" ht="14.45" customHeight="1">
      <c r="B50" s="42"/>
      <c r="C50" s="38" t="s">
        <v>120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5" t="str">
        <f>E11</f>
        <v>012 - Elektroinstalace</v>
      </c>
      <c r="F51" s="414"/>
      <c r="G51" s="414"/>
      <c r="H51" s="414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Hodonín</v>
      </c>
      <c r="G53" s="43"/>
      <c r="H53" s="43"/>
      <c r="I53" s="129" t="s">
        <v>25</v>
      </c>
      <c r="J53" s="130" t="str">
        <f>IF(J14="","",J14)</f>
        <v>9.10.2017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>
      <c r="B55" s="42"/>
      <c r="C55" s="38" t="s">
        <v>27</v>
      </c>
      <c r="D55" s="43"/>
      <c r="E55" s="43"/>
      <c r="F55" s="36" t="str">
        <f>E17</f>
        <v>ISŠ Hodonín, příspěvková organizace</v>
      </c>
      <c r="G55" s="43"/>
      <c r="H55" s="43"/>
      <c r="I55" s="129" t="s">
        <v>33</v>
      </c>
      <c r="J55" s="36" t="str">
        <f>E23</f>
        <v>Smart projekt CZ s.r.o.</v>
      </c>
      <c r="K55" s="46"/>
    </row>
    <row r="56" spans="2:47" s="1" customFormat="1" ht="14.45" customHeight="1">
      <c r="B56" s="42"/>
      <c r="C56" s="38" t="s">
        <v>31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123</v>
      </c>
      <c r="D58" s="142"/>
      <c r="E58" s="142"/>
      <c r="F58" s="142"/>
      <c r="G58" s="142"/>
      <c r="H58" s="142"/>
      <c r="I58" s="155"/>
      <c r="J58" s="156" t="s">
        <v>124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125</v>
      </c>
      <c r="D60" s="43"/>
      <c r="E60" s="43"/>
      <c r="F60" s="43"/>
      <c r="G60" s="43"/>
      <c r="H60" s="43"/>
      <c r="I60" s="128"/>
      <c r="J60" s="138">
        <f>J84</f>
        <v>0</v>
      </c>
      <c r="K60" s="46"/>
      <c r="AU60" s="25" t="s">
        <v>126</v>
      </c>
    </row>
    <row r="61" spans="2:47" s="8" customFormat="1" ht="24.95" customHeight="1">
      <c r="B61" s="159"/>
      <c r="C61" s="160"/>
      <c r="D61" s="161" t="s">
        <v>2087</v>
      </c>
      <c r="E61" s="162"/>
      <c r="F61" s="162"/>
      <c r="G61" s="162"/>
      <c r="H61" s="162"/>
      <c r="I61" s="163"/>
      <c r="J61" s="164">
        <f>J85</f>
        <v>0</v>
      </c>
      <c r="K61" s="165"/>
    </row>
    <row r="62" spans="2:47" s="9" customFormat="1" ht="19.899999999999999" customHeight="1">
      <c r="B62" s="166"/>
      <c r="C62" s="167"/>
      <c r="D62" s="168" t="s">
        <v>2088</v>
      </c>
      <c r="E62" s="169"/>
      <c r="F62" s="169"/>
      <c r="G62" s="169"/>
      <c r="H62" s="169"/>
      <c r="I62" s="170"/>
      <c r="J62" s="171">
        <f>J86</f>
        <v>0</v>
      </c>
      <c r="K62" s="172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9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52"/>
      <c r="J68" s="61"/>
      <c r="K68" s="61"/>
      <c r="L68" s="62"/>
    </row>
    <row r="69" spans="2:12" s="1" customFormat="1" ht="36.950000000000003" customHeight="1">
      <c r="B69" s="42"/>
      <c r="C69" s="63" t="s">
        <v>152</v>
      </c>
      <c r="D69" s="64"/>
      <c r="E69" s="64"/>
      <c r="F69" s="64"/>
      <c r="G69" s="64"/>
      <c r="H69" s="64"/>
      <c r="I69" s="173"/>
      <c r="J69" s="64"/>
      <c r="K69" s="64"/>
      <c r="L69" s="62"/>
    </row>
    <row r="70" spans="2:12" s="1" customFormat="1" ht="6.95" customHeight="1">
      <c r="B70" s="42"/>
      <c r="C70" s="64"/>
      <c r="D70" s="64"/>
      <c r="E70" s="64"/>
      <c r="F70" s="64"/>
      <c r="G70" s="64"/>
      <c r="H70" s="64"/>
      <c r="I70" s="173"/>
      <c r="J70" s="64"/>
      <c r="K70" s="64"/>
      <c r="L70" s="62"/>
    </row>
    <row r="71" spans="2:12" s="1" customFormat="1" ht="14.45" customHeight="1">
      <c r="B71" s="42"/>
      <c r="C71" s="66" t="s">
        <v>18</v>
      </c>
      <c r="D71" s="64"/>
      <c r="E71" s="64"/>
      <c r="F71" s="64"/>
      <c r="G71" s="64"/>
      <c r="H71" s="64"/>
      <c r="I71" s="173"/>
      <c r="J71" s="64"/>
      <c r="K71" s="64"/>
      <c r="L71" s="62"/>
    </row>
    <row r="72" spans="2:12" s="1" customFormat="1" ht="22.5" customHeight="1">
      <c r="B72" s="42"/>
      <c r="C72" s="64"/>
      <c r="D72" s="64"/>
      <c r="E72" s="416" t="str">
        <f>E7</f>
        <v>Zateplení budovy a výměna oken, odloučené pracoviště Jilemnického 2 - příprava</v>
      </c>
      <c r="F72" s="417"/>
      <c r="G72" s="417"/>
      <c r="H72" s="417"/>
      <c r="I72" s="173"/>
      <c r="J72" s="64"/>
      <c r="K72" s="64"/>
      <c r="L72" s="62"/>
    </row>
    <row r="73" spans="2:12">
      <c r="B73" s="29"/>
      <c r="C73" s="66" t="s">
        <v>118</v>
      </c>
      <c r="D73" s="174"/>
      <c r="E73" s="174"/>
      <c r="F73" s="174"/>
      <c r="G73" s="174"/>
      <c r="H73" s="174"/>
      <c r="J73" s="174"/>
      <c r="K73" s="174"/>
      <c r="L73" s="175"/>
    </row>
    <row r="74" spans="2:12" s="1" customFormat="1" ht="22.5" customHeight="1">
      <c r="B74" s="42"/>
      <c r="C74" s="64"/>
      <c r="D74" s="64"/>
      <c r="E74" s="416" t="s">
        <v>119</v>
      </c>
      <c r="F74" s="418"/>
      <c r="G74" s="418"/>
      <c r="H74" s="418"/>
      <c r="I74" s="173"/>
      <c r="J74" s="64"/>
      <c r="K74" s="64"/>
      <c r="L74" s="62"/>
    </row>
    <row r="75" spans="2:12" s="1" customFormat="1" ht="14.45" customHeight="1">
      <c r="B75" s="42"/>
      <c r="C75" s="66" t="s">
        <v>120</v>
      </c>
      <c r="D75" s="64"/>
      <c r="E75" s="64"/>
      <c r="F75" s="64"/>
      <c r="G75" s="64"/>
      <c r="H75" s="64"/>
      <c r="I75" s="173"/>
      <c r="J75" s="64"/>
      <c r="K75" s="64"/>
      <c r="L75" s="62"/>
    </row>
    <row r="76" spans="2:12" s="1" customFormat="1" ht="23.25" customHeight="1">
      <c r="B76" s="42"/>
      <c r="C76" s="64"/>
      <c r="D76" s="64"/>
      <c r="E76" s="388" t="str">
        <f>E11</f>
        <v>012 - Elektroinstalace</v>
      </c>
      <c r="F76" s="418"/>
      <c r="G76" s="418"/>
      <c r="H76" s="418"/>
      <c r="I76" s="173"/>
      <c r="J76" s="64"/>
      <c r="K76" s="64"/>
      <c r="L76" s="62"/>
    </row>
    <row r="77" spans="2:12" s="1" customFormat="1" ht="6.95" customHeight="1">
      <c r="B77" s="42"/>
      <c r="C77" s="64"/>
      <c r="D77" s="64"/>
      <c r="E77" s="64"/>
      <c r="F77" s="64"/>
      <c r="G77" s="64"/>
      <c r="H77" s="64"/>
      <c r="I77" s="173"/>
      <c r="J77" s="64"/>
      <c r="K77" s="64"/>
      <c r="L77" s="62"/>
    </row>
    <row r="78" spans="2:12" s="1" customFormat="1" ht="18" customHeight="1">
      <c r="B78" s="42"/>
      <c r="C78" s="66" t="s">
        <v>23</v>
      </c>
      <c r="D78" s="64"/>
      <c r="E78" s="64"/>
      <c r="F78" s="176" t="str">
        <f>F14</f>
        <v>Hodonín</v>
      </c>
      <c r="G78" s="64"/>
      <c r="H78" s="64"/>
      <c r="I78" s="177" t="s">
        <v>25</v>
      </c>
      <c r="J78" s="74" t="str">
        <f>IF(J14="","",J14)</f>
        <v>9.10.2017</v>
      </c>
      <c r="K78" s="64"/>
      <c r="L78" s="62"/>
    </row>
    <row r="79" spans="2:12" s="1" customFormat="1" ht="6.95" customHeight="1">
      <c r="B79" s="42"/>
      <c r="C79" s="64"/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>
      <c r="B80" s="42"/>
      <c r="C80" s="66" t="s">
        <v>27</v>
      </c>
      <c r="D80" s="64"/>
      <c r="E80" s="64"/>
      <c r="F80" s="176" t="str">
        <f>E17</f>
        <v>ISŠ Hodonín, příspěvková organizace</v>
      </c>
      <c r="G80" s="64"/>
      <c r="H80" s="64"/>
      <c r="I80" s="177" t="s">
        <v>33</v>
      </c>
      <c r="J80" s="176" t="str">
        <f>E23</f>
        <v>Smart projekt CZ s.r.o.</v>
      </c>
      <c r="K80" s="64"/>
      <c r="L80" s="62"/>
    </row>
    <row r="81" spans="2:65" s="1" customFormat="1" ht="14.45" customHeight="1">
      <c r="B81" s="42"/>
      <c r="C81" s="66" t="s">
        <v>31</v>
      </c>
      <c r="D81" s="64"/>
      <c r="E81" s="64"/>
      <c r="F81" s="176" t="str">
        <f>IF(E20="","",E20)</f>
        <v/>
      </c>
      <c r="G81" s="64"/>
      <c r="H81" s="64"/>
      <c r="I81" s="173"/>
      <c r="J81" s="64"/>
      <c r="K81" s="64"/>
      <c r="L81" s="62"/>
    </row>
    <row r="82" spans="2:65" s="1" customFormat="1" ht="10.35" customHeight="1">
      <c r="B82" s="42"/>
      <c r="C82" s="64"/>
      <c r="D82" s="64"/>
      <c r="E82" s="64"/>
      <c r="F82" s="64"/>
      <c r="G82" s="64"/>
      <c r="H82" s="64"/>
      <c r="I82" s="173"/>
      <c r="J82" s="64"/>
      <c r="K82" s="64"/>
      <c r="L82" s="62"/>
    </row>
    <row r="83" spans="2:65" s="10" customFormat="1" ht="29.25" customHeight="1">
      <c r="B83" s="178"/>
      <c r="C83" s="179" t="s">
        <v>153</v>
      </c>
      <c r="D83" s="180" t="s">
        <v>56</v>
      </c>
      <c r="E83" s="180" t="s">
        <v>52</v>
      </c>
      <c r="F83" s="180" t="s">
        <v>154</v>
      </c>
      <c r="G83" s="180" t="s">
        <v>155</v>
      </c>
      <c r="H83" s="180" t="s">
        <v>156</v>
      </c>
      <c r="I83" s="181" t="s">
        <v>157</v>
      </c>
      <c r="J83" s="180" t="s">
        <v>124</v>
      </c>
      <c r="K83" s="182" t="s">
        <v>158</v>
      </c>
      <c r="L83" s="183"/>
      <c r="M83" s="82" t="s">
        <v>159</v>
      </c>
      <c r="N83" s="83" t="s">
        <v>41</v>
      </c>
      <c r="O83" s="83" t="s">
        <v>160</v>
      </c>
      <c r="P83" s="83" t="s">
        <v>161</v>
      </c>
      <c r="Q83" s="83" t="s">
        <v>162</v>
      </c>
      <c r="R83" s="83" t="s">
        <v>163</v>
      </c>
      <c r="S83" s="83" t="s">
        <v>164</v>
      </c>
      <c r="T83" s="84" t="s">
        <v>165</v>
      </c>
    </row>
    <row r="84" spans="2:65" s="1" customFormat="1" ht="29.25" customHeight="1">
      <c r="B84" s="42"/>
      <c r="C84" s="88" t="s">
        <v>125</v>
      </c>
      <c r="D84" s="64"/>
      <c r="E84" s="64"/>
      <c r="F84" s="64"/>
      <c r="G84" s="64"/>
      <c r="H84" s="64"/>
      <c r="I84" s="173"/>
      <c r="J84" s="184">
        <f>BK84</f>
        <v>0</v>
      </c>
      <c r="K84" s="64"/>
      <c r="L84" s="62"/>
      <c r="M84" s="85"/>
      <c r="N84" s="86"/>
      <c r="O84" s="86"/>
      <c r="P84" s="185">
        <f>P85</f>
        <v>0</v>
      </c>
      <c r="Q84" s="86"/>
      <c r="R84" s="185">
        <f>R85</f>
        <v>0</v>
      </c>
      <c r="S84" s="86"/>
      <c r="T84" s="186">
        <f>T85</f>
        <v>0</v>
      </c>
      <c r="AT84" s="25" t="s">
        <v>70</v>
      </c>
      <c r="AU84" s="25" t="s">
        <v>126</v>
      </c>
      <c r="BK84" s="187">
        <f>BK85</f>
        <v>0</v>
      </c>
    </row>
    <row r="85" spans="2:65" s="11" customFormat="1" ht="37.35" customHeight="1">
      <c r="B85" s="188"/>
      <c r="C85" s="189"/>
      <c r="D85" s="190" t="s">
        <v>70</v>
      </c>
      <c r="E85" s="191" t="s">
        <v>253</v>
      </c>
      <c r="F85" s="191" t="s">
        <v>2089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</f>
        <v>0</v>
      </c>
      <c r="Q85" s="196"/>
      <c r="R85" s="197">
        <f>R86</f>
        <v>0</v>
      </c>
      <c r="S85" s="196"/>
      <c r="T85" s="198">
        <f>T86</f>
        <v>0</v>
      </c>
      <c r="AR85" s="199" t="s">
        <v>190</v>
      </c>
      <c r="AT85" s="200" t="s">
        <v>70</v>
      </c>
      <c r="AU85" s="200" t="s">
        <v>71</v>
      </c>
      <c r="AY85" s="199" t="s">
        <v>168</v>
      </c>
      <c r="BK85" s="201">
        <f>BK86</f>
        <v>0</v>
      </c>
    </row>
    <row r="86" spans="2:65" s="11" customFormat="1" ht="19.899999999999999" customHeight="1">
      <c r="B86" s="188"/>
      <c r="C86" s="189"/>
      <c r="D86" s="202" t="s">
        <v>70</v>
      </c>
      <c r="E86" s="203" t="s">
        <v>2090</v>
      </c>
      <c r="F86" s="203" t="s">
        <v>2091</v>
      </c>
      <c r="G86" s="189"/>
      <c r="H86" s="189"/>
      <c r="I86" s="192"/>
      <c r="J86" s="204">
        <f>BK86</f>
        <v>0</v>
      </c>
      <c r="K86" s="189"/>
      <c r="L86" s="194"/>
      <c r="M86" s="195"/>
      <c r="N86" s="196"/>
      <c r="O86" s="196"/>
      <c r="P86" s="197">
        <f>P87</f>
        <v>0</v>
      </c>
      <c r="Q86" s="196"/>
      <c r="R86" s="197">
        <f>R87</f>
        <v>0</v>
      </c>
      <c r="S86" s="196"/>
      <c r="T86" s="198">
        <f>T87</f>
        <v>0</v>
      </c>
      <c r="AR86" s="199" t="s">
        <v>190</v>
      </c>
      <c r="AT86" s="200" t="s">
        <v>70</v>
      </c>
      <c r="AU86" s="200" t="s">
        <v>78</v>
      </c>
      <c r="AY86" s="199" t="s">
        <v>168</v>
      </c>
      <c r="BK86" s="201">
        <f>BK87</f>
        <v>0</v>
      </c>
    </row>
    <row r="87" spans="2:65" s="1" customFormat="1" ht="22.5" customHeight="1">
      <c r="B87" s="42"/>
      <c r="C87" s="205" t="s">
        <v>78</v>
      </c>
      <c r="D87" s="205" t="s">
        <v>170</v>
      </c>
      <c r="E87" s="206" t="s">
        <v>2092</v>
      </c>
      <c r="F87" s="207" t="s">
        <v>87</v>
      </c>
      <c r="G87" s="208" t="s">
        <v>336</v>
      </c>
      <c r="H87" s="209">
        <v>1</v>
      </c>
      <c r="I87" s="210"/>
      <c r="J87" s="211">
        <f>ROUND(I87*H87,2)</f>
        <v>0</v>
      </c>
      <c r="K87" s="207" t="s">
        <v>21</v>
      </c>
      <c r="L87" s="62"/>
      <c r="M87" s="212" t="s">
        <v>21</v>
      </c>
      <c r="N87" s="280" t="s">
        <v>42</v>
      </c>
      <c r="O87" s="281"/>
      <c r="P87" s="282">
        <f>O87*H87</f>
        <v>0</v>
      </c>
      <c r="Q87" s="282">
        <v>0</v>
      </c>
      <c r="R87" s="282">
        <f>Q87*H87</f>
        <v>0</v>
      </c>
      <c r="S87" s="282">
        <v>0</v>
      </c>
      <c r="T87" s="283">
        <f>S87*H87</f>
        <v>0</v>
      </c>
      <c r="AR87" s="25" t="s">
        <v>826</v>
      </c>
      <c r="AT87" s="25" t="s">
        <v>170</v>
      </c>
      <c r="AU87" s="25" t="s">
        <v>80</v>
      </c>
      <c r="AY87" s="25" t="s">
        <v>168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25" t="s">
        <v>78</v>
      </c>
      <c r="BK87" s="216">
        <f>ROUND(I87*H87,2)</f>
        <v>0</v>
      </c>
      <c r="BL87" s="25" t="s">
        <v>826</v>
      </c>
      <c r="BM87" s="25" t="s">
        <v>2093</v>
      </c>
    </row>
    <row r="88" spans="2:65" s="1" customFormat="1" ht="6.95" customHeight="1">
      <c r="B88" s="57"/>
      <c r="C88" s="58"/>
      <c r="D88" s="58"/>
      <c r="E88" s="58"/>
      <c r="F88" s="58"/>
      <c r="G88" s="58"/>
      <c r="H88" s="58"/>
      <c r="I88" s="149"/>
      <c r="J88" s="58"/>
      <c r="K88" s="58"/>
      <c r="L88" s="62"/>
    </row>
  </sheetData>
  <sheetProtection password="CC35" sheet="1" objects="1" scenarios="1" formatCells="0" formatColumns="0" formatRows="0" sort="0" autoFilter="0"/>
  <autoFilter ref="C83:K87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8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9" t="s">
        <v>113</v>
      </c>
      <c r="H1" s="419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1"/>
      <c r="M2" s="411"/>
      <c r="N2" s="411"/>
      <c r="O2" s="411"/>
      <c r="P2" s="411"/>
      <c r="Q2" s="411"/>
      <c r="R2" s="411"/>
      <c r="S2" s="411"/>
      <c r="T2" s="411"/>
      <c r="U2" s="411"/>
      <c r="V2" s="411"/>
      <c r="AT2" s="25" t="s">
        <v>91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2" t="str">
        <f>'Rekapitulace stavby'!K6</f>
        <v>Zateplení budovy a výměna oken, odloučené pracoviště Jilemnického 2 - příprava</v>
      </c>
      <c r="F7" s="413"/>
      <c r="G7" s="413"/>
      <c r="H7" s="413"/>
      <c r="I7" s="127"/>
      <c r="J7" s="30"/>
      <c r="K7" s="32"/>
    </row>
    <row r="8" spans="1:70">
      <c r="B8" s="29"/>
      <c r="C8" s="30"/>
      <c r="D8" s="38" t="s">
        <v>118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2" t="s">
        <v>119</v>
      </c>
      <c r="F9" s="414"/>
      <c r="G9" s="414"/>
      <c r="H9" s="414"/>
      <c r="I9" s="128"/>
      <c r="J9" s="43"/>
      <c r="K9" s="46"/>
    </row>
    <row r="10" spans="1:70" s="1" customFormat="1">
      <c r="B10" s="42"/>
      <c r="C10" s="43"/>
      <c r="D10" s="38" t="s">
        <v>120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5" t="s">
        <v>2094</v>
      </c>
      <c r="F11" s="414"/>
      <c r="G11" s="414"/>
      <c r="H11" s="414"/>
      <c r="I11" s="128"/>
      <c r="J11" s="43"/>
      <c r="K11" s="46"/>
    </row>
    <row r="12" spans="1:70" s="1" customFormat="1" ht="13.5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9.10.2017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">
        <v>21</v>
      </c>
      <c r="K16" s="46"/>
    </row>
    <row r="17" spans="2:11" s="1" customFormat="1" ht="18" customHeight="1">
      <c r="B17" s="42"/>
      <c r="C17" s="43"/>
      <c r="D17" s="43"/>
      <c r="E17" s="36" t="s">
        <v>29</v>
      </c>
      <c r="F17" s="43"/>
      <c r="G17" s="43"/>
      <c r="H17" s="43"/>
      <c r="I17" s="129" t="s">
        <v>30</v>
      </c>
      <c r="J17" s="36" t="s">
        <v>21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31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30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33</v>
      </c>
      <c r="E22" s="43"/>
      <c r="F22" s="43"/>
      <c r="G22" s="43"/>
      <c r="H22" s="43"/>
      <c r="I22" s="129" t="s">
        <v>28</v>
      </c>
      <c r="J22" s="36" t="s">
        <v>21</v>
      </c>
      <c r="K22" s="46"/>
    </row>
    <row r="23" spans="2:11" s="1" customFormat="1" ht="18" customHeight="1">
      <c r="B23" s="42"/>
      <c r="C23" s="43"/>
      <c r="D23" s="43"/>
      <c r="E23" s="36" t="s">
        <v>34</v>
      </c>
      <c r="F23" s="43"/>
      <c r="G23" s="43"/>
      <c r="H23" s="43"/>
      <c r="I23" s="129" t="s">
        <v>30</v>
      </c>
      <c r="J23" s="36" t="s">
        <v>21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36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7" t="s">
        <v>21</v>
      </c>
      <c r="F26" s="377"/>
      <c r="G26" s="377"/>
      <c r="H26" s="377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37</v>
      </c>
      <c r="E29" s="43"/>
      <c r="F29" s="43"/>
      <c r="G29" s="43"/>
      <c r="H29" s="43"/>
      <c r="I29" s="128"/>
      <c r="J29" s="138">
        <f>ROUND(J84,2)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39</v>
      </c>
      <c r="G31" s="43"/>
      <c r="H31" s="43"/>
      <c r="I31" s="139" t="s">
        <v>38</v>
      </c>
      <c r="J31" s="47" t="s">
        <v>40</v>
      </c>
      <c r="K31" s="46"/>
    </row>
    <row r="32" spans="2:11" s="1" customFormat="1" ht="14.45" customHeight="1">
      <c r="B32" s="42"/>
      <c r="C32" s="43"/>
      <c r="D32" s="50" t="s">
        <v>41</v>
      </c>
      <c r="E32" s="50" t="s">
        <v>42</v>
      </c>
      <c r="F32" s="140">
        <f>ROUND(SUM(BE84:BE87), 2)</f>
        <v>0</v>
      </c>
      <c r="G32" s="43"/>
      <c r="H32" s="43"/>
      <c r="I32" s="141">
        <v>0.21</v>
      </c>
      <c r="J32" s="140">
        <f>ROUND(ROUND((SUM(BE84:BE87)),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43</v>
      </c>
      <c r="F33" s="140">
        <f>ROUND(SUM(BF84:BF87), 2)</f>
        <v>0</v>
      </c>
      <c r="G33" s="43"/>
      <c r="H33" s="43"/>
      <c r="I33" s="141">
        <v>0.15</v>
      </c>
      <c r="J33" s="140">
        <f>ROUND(ROUND((SUM(BF84:BF87)),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ROUND(SUM(BG84:BG87),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45</v>
      </c>
      <c r="F35" s="140">
        <f>ROUND(SUM(BH84:BH87),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46</v>
      </c>
      <c r="F36" s="140">
        <f>ROUND(SUM(BI84:BI87),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47</v>
      </c>
      <c r="E38" s="80"/>
      <c r="F38" s="80"/>
      <c r="G38" s="144" t="s">
        <v>48</v>
      </c>
      <c r="H38" s="145" t="s">
        <v>49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122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2" t="str">
        <f>E7</f>
        <v>Zateplení budovy a výměna oken, odloučené pracoviště Jilemnického 2 - příprava</v>
      </c>
      <c r="F47" s="413"/>
      <c r="G47" s="413"/>
      <c r="H47" s="413"/>
      <c r="I47" s="128"/>
      <c r="J47" s="43"/>
      <c r="K47" s="46"/>
    </row>
    <row r="48" spans="2:11">
      <c r="B48" s="29"/>
      <c r="C48" s="38" t="s">
        <v>118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2" t="s">
        <v>119</v>
      </c>
      <c r="F49" s="414"/>
      <c r="G49" s="414"/>
      <c r="H49" s="414"/>
      <c r="I49" s="128"/>
      <c r="J49" s="43"/>
      <c r="K49" s="46"/>
    </row>
    <row r="50" spans="2:47" s="1" customFormat="1" ht="14.45" customHeight="1">
      <c r="B50" s="42"/>
      <c r="C50" s="38" t="s">
        <v>120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5" t="str">
        <f>E11</f>
        <v>013 - Vzduchotechnika</v>
      </c>
      <c r="F51" s="414"/>
      <c r="G51" s="414"/>
      <c r="H51" s="414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Hodonín</v>
      </c>
      <c r="G53" s="43"/>
      <c r="H53" s="43"/>
      <c r="I53" s="129" t="s">
        <v>25</v>
      </c>
      <c r="J53" s="130" t="str">
        <f>IF(J14="","",J14)</f>
        <v>9.10.2017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>
      <c r="B55" s="42"/>
      <c r="C55" s="38" t="s">
        <v>27</v>
      </c>
      <c r="D55" s="43"/>
      <c r="E55" s="43"/>
      <c r="F55" s="36" t="str">
        <f>E17</f>
        <v>ISŠ Hodonín, příspěvková organizace</v>
      </c>
      <c r="G55" s="43"/>
      <c r="H55" s="43"/>
      <c r="I55" s="129" t="s">
        <v>33</v>
      </c>
      <c r="J55" s="36" t="str">
        <f>E23</f>
        <v>Smart projekt CZ s.r.o.</v>
      </c>
      <c r="K55" s="46"/>
    </row>
    <row r="56" spans="2:47" s="1" customFormat="1" ht="14.45" customHeight="1">
      <c r="B56" s="42"/>
      <c r="C56" s="38" t="s">
        <v>31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123</v>
      </c>
      <c r="D58" s="142"/>
      <c r="E58" s="142"/>
      <c r="F58" s="142"/>
      <c r="G58" s="142"/>
      <c r="H58" s="142"/>
      <c r="I58" s="155"/>
      <c r="J58" s="156" t="s">
        <v>124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125</v>
      </c>
      <c r="D60" s="43"/>
      <c r="E60" s="43"/>
      <c r="F60" s="43"/>
      <c r="G60" s="43"/>
      <c r="H60" s="43"/>
      <c r="I60" s="128"/>
      <c r="J60" s="138">
        <f>J84</f>
        <v>0</v>
      </c>
      <c r="K60" s="46"/>
      <c r="AU60" s="25" t="s">
        <v>126</v>
      </c>
    </row>
    <row r="61" spans="2:47" s="8" customFormat="1" ht="24.95" customHeight="1">
      <c r="B61" s="159"/>
      <c r="C61" s="160"/>
      <c r="D61" s="161" t="s">
        <v>2087</v>
      </c>
      <c r="E61" s="162"/>
      <c r="F61" s="162"/>
      <c r="G61" s="162"/>
      <c r="H61" s="162"/>
      <c r="I61" s="163"/>
      <c r="J61" s="164">
        <f>J85</f>
        <v>0</v>
      </c>
      <c r="K61" s="165"/>
    </row>
    <row r="62" spans="2:47" s="9" customFormat="1" ht="19.899999999999999" customHeight="1">
      <c r="B62" s="166"/>
      <c r="C62" s="167"/>
      <c r="D62" s="168" t="s">
        <v>2095</v>
      </c>
      <c r="E62" s="169"/>
      <c r="F62" s="169"/>
      <c r="G62" s="169"/>
      <c r="H62" s="169"/>
      <c r="I62" s="170"/>
      <c r="J62" s="171">
        <f>J86</f>
        <v>0</v>
      </c>
      <c r="K62" s="172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9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52"/>
      <c r="J68" s="61"/>
      <c r="K68" s="61"/>
      <c r="L68" s="62"/>
    </row>
    <row r="69" spans="2:12" s="1" customFormat="1" ht="36.950000000000003" customHeight="1">
      <c r="B69" s="42"/>
      <c r="C69" s="63" t="s">
        <v>152</v>
      </c>
      <c r="D69" s="64"/>
      <c r="E69" s="64"/>
      <c r="F69" s="64"/>
      <c r="G69" s="64"/>
      <c r="H69" s="64"/>
      <c r="I69" s="173"/>
      <c r="J69" s="64"/>
      <c r="K69" s="64"/>
      <c r="L69" s="62"/>
    </row>
    <row r="70" spans="2:12" s="1" customFormat="1" ht="6.95" customHeight="1">
      <c r="B70" s="42"/>
      <c r="C70" s="64"/>
      <c r="D70" s="64"/>
      <c r="E70" s="64"/>
      <c r="F70" s="64"/>
      <c r="G70" s="64"/>
      <c r="H70" s="64"/>
      <c r="I70" s="173"/>
      <c r="J70" s="64"/>
      <c r="K70" s="64"/>
      <c r="L70" s="62"/>
    </row>
    <row r="71" spans="2:12" s="1" customFormat="1" ht="14.45" customHeight="1">
      <c r="B71" s="42"/>
      <c r="C71" s="66" t="s">
        <v>18</v>
      </c>
      <c r="D71" s="64"/>
      <c r="E71" s="64"/>
      <c r="F71" s="64"/>
      <c r="G71" s="64"/>
      <c r="H71" s="64"/>
      <c r="I71" s="173"/>
      <c r="J71" s="64"/>
      <c r="K71" s="64"/>
      <c r="L71" s="62"/>
    </row>
    <row r="72" spans="2:12" s="1" customFormat="1" ht="22.5" customHeight="1">
      <c r="B72" s="42"/>
      <c r="C72" s="64"/>
      <c r="D72" s="64"/>
      <c r="E72" s="416" t="str">
        <f>E7</f>
        <v>Zateplení budovy a výměna oken, odloučené pracoviště Jilemnického 2 - příprava</v>
      </c>
      <c r="F72" s="417"/>
      <c r="G72" s="417"/>
      <c r="H72" s="417"/>
      <c r="I72" s="173"/>
      <c r="J72" s="64"/>
      <c r="K72" s="64"/>
      <c r="L72" s="62"/>
    </row>
    <row r="73" spans="2:12">
      <c r="B73" s="29"/>
      <c r="C73" s="66" t="s">
        <v>118</v>
      </c>
      <c r="D73" s="174"/>
      <c r="E73" s="174"/>
      <c r="F73" s="174"/>
      <c r="G73" s="174"/>
      <c r="H73" s="174"/>
      <c r="J73" s="174"/>
      <c r="K73" s="174"/>
      <c r="L73" s="175"/>
    </row>
    <row r="74" spans="2:12" s="1" customFormat="1" ht="22.5" customHeight="1">
      <c r="B74" s="42"/>
      <c r="C74" s="64"/>
      <c r="D74" s="64"/>
      <c r="E74" s="416" t="s">
        <v>119</v>
      </c>
      <c r="F74" s="418"/>
      <c r="G74" s="418"/>
      <c r="H74" s="418"/>
      <c r="I74" s="173"/>
      <c r="J74" s="64"/>
      <c r="K74" s="64"/>
      <c r="L74" s="62"/>
    </row>
    <row r="75" spans="2:12" s="1" customFormat="1" ht="14.45" customHeight="1">
      <c r="B75" s="42"/>
      <c r="C75" s="66" t="s">
        <v>120</v>
      </c>
      <c r="D75" s="64"/>
      <c r="E75" s="64"/>
      <c r="F75" s="64"/>
      <c r="G75" s="64"/>
      <c r="H75" s="64"/>
      <c r="I75" s="173"/>
      <c r="J75" s="64"/>
      <c r="K75" s="64"/>
      <c r="L75" s="62"/>
    </row>
    <row r="76" spans="2:12" s="1" customFormat="1" ht="23.25" customHeight="1">
      <c r="B76" s="42"/>
      <c r="C76" s="64"/>
      <c r="D76" s="64"/>
      <c r="E76" s="388" t="str">
        <f>E11</f>
        <v>013 - Vzduchotechnika</v>
      </c>
      <c r="F76" s="418"/>
      <c r="G76" s="418"/>
      <c r="H76" s="418"/>
      <c r="I76" s="173"/>
      <c r="J76" s="64"/>
      <c r="K76" s="64"/>
      <c r="L76" s="62"/>
    </row>
    <row r="77" spans="2:12" s="1" customFormat="1" ht="6.95" customHeight="1">
      <c r="B77" s="42"/>
      <c r="C77" s="64"/>
      <c r="D77" s="64"/>
      <c r="E77" s="64"/>
      <c r="F77" s="64"/>
      <c r="G77" s="64"/>
      <c r="H77" s="64"/>
      <c r="I77" s="173"/>
      <c r="J77" s="64"/>
      <c r="K77" s="64"/>
      <c r="L77" s="62"/>
    </row>
    <row r="78" spans="2:12" s="1" customFormat="1" ht="18" customHeight="1">
      <c r="B78" s="42"/>
      <c r="C78" s="66" t="s">
        <v>23</v>
      </c>
      <c r="D78" s="64"/>
      <c r="E78" s="64"/>
      <c r="F78" s="176" t="str">
        <f>F14</f>
        <v>Hodonín</v>
      </c>
      <c r="G78" s="64"/>
      <c r="H78" s="64"/>
      <c r="I78" s="177" t="s">
        <v>25</v>
      </c>
      <c r="J78" s="74" t="str">
        <f>IF(J14="","",J14)</f>
        <v>9.10.2017</v>
      </c>
      <c r="K78" s="64"/>
      <c r="L78" s="62"/>
    </row>
    <row r="79" spans="2:12" s="1" customFormat="1" ht="6.95" customHeight="1">
      <c r="B79" s="42"/>
      <c r="C79" s="64"/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>
      <c r="B80" s="42"/>
      <c r="C80" s="66" t="s">
        <v>27</v>
      </c>
      <c r="D80" s="64"/>
      <c r="E80" s="64"/>
      <c r="F80" s="176" t="str">
        <f>E17</f>
        <v>ISŠ Hodonín, příspěvková organizace</v>
      </c>
      <c r="G80" s="64"/>
      <c r="H80" s="64"/>
      <c r="I80" s="177" t="s">
        <v>33</v>
      </c>
      <c r="J80" s="176" t="str">
        <f>E23</f>
        <v>Smart projekt CZ s.r.o.</v>
      </c>
      <c r="K80" s="64"/>
      <c r="L80" s="62"/>
    </row>
    <row r="81" spans="2:65" s="1" customFormat="1" ht="14.45" customHeight="1">
      <c r="B81" s="42"/>
      <c r="C81" s="66" t="s">
        <v>31</v>
      </c>
      <c r="D81" s="64"/>
      <c r="E81" s="64"/>
      <c r="F81" s="176" t="str">
        <f>IF(E20="","",E20)</f>
        <v/>
      </c>
      <c r="G81" s="64"/>
      <c r="H81" s="64"/>
      <c r="I81" s="173"/>
      <c r="J81" s="64"/>
      <c r="K81" s="64"/>
      <c r="L81" s="62"/>
    </row>
    <row r="82" spans="2:65" s="1" customFormat="1" ht="10.35" customHeight="1">
      <c r="B82" s="42"/>
      <c r="C82" s="64"/>
      <c r="D82" s="64"/>
      <c r="E82" s="64"/>
      <c r="F82" s="64"/>
      <c r="G82" s="64"/>
      <c r="H82" s="64"/>
      <c r="I82" s="173"/>
      <c r="J82" s="64"/>
      <c r="K82" s="64"/>
      <c r="L82" s="62"/>
    </row>
    <row r="83" spans="2:65" s="10" customFormat="1" ht="29.25" customHeight="1">
      <c r="B83" s="178"/>
      <c r="C83" s="179" t="s">
        <v>153</v>
      </c>
      <c r="D83" s="180" t="s">
        <v>56</v>
      </c>
      <c r="E83" s="180" t="s">
        <v>52</v>
      </c>
      <c r="F83" s="180" t="s">
        <v>154</v>
      </c>
      <c r="G83" s="180" t="s">
        <v>155</v>
      </c>
      <c r="H83" s="180" t="s">
        <v>156</v>
      </c>
      <c r="I83" s="181" t="s">
        <v>157</v>
      </c>
      <c r="J83" s="180" t="s">
        <v>124</v>
      </c>
      <c r="K83" s="182" t="s">
        <v>158</v>
      </c>
      <c r="L83" s="183"/>
      <c r="M83" s="82" t="s">
        <v>159</v>
      </c>
      <c r="N83" s="83" t="s">
        <v>41</v>
      </c>
      <c r="O83" s="83" t="s">
        <v>160</v>
      </c>
      <c r="P83" s="83" t="s">
        <v>161</v>
      </c>
      <c r="Q83" s="83" t="s">
        <v>162</v>
      </c>
      <c r="R83" s="83" t="s">
        <v>163</v>
      </c>
      <c r="S83" s="83" t="s">
        <v>164</v>
      </c>
      <c r="T83" s="84" t="s">
        <v>165</v>
      </c>
    </row>
    <row r="84" spans="2:65" s="1" customFormat="1" ht="29.25" customHeight="1">
      <c r="B84" s="42"/>
      <c r="C84" s="88" t="s">
        <v>125</v>
      </c>
      <c r="D84" s="64"/>
      <c r="E84" s="64"/>
      <c r="F84" s="64"/>
      <c r="G84" s="64"/>
      <c r="H84" s="64"/>
      <c r="I84" s="173"/>
      <c r="J84" s="184">
        <f>BK84</f>
        <v>0</v>
      </c>
      <c r="K84" s="64"/>
      <c r="L84" s="62"/>
      <c r="M84" s="85"/>
      <c r="N84" s="86"/>
      <c r="O84" s="86"/>
      <c r="P84" s="185">
        <f>P85</f>
        <v>0</v>
      </c>
      <c r="Q84" s="86"/>
      <c r="R84" s="185">
        <f>R85</f>
        <v>0</v>
      </c>
      <c r="S84" s="86"/>
      <c r="T84" s="186">
        <f>T85</f>
        <v>0</v>
      </c>
      <c r="AT84" s="25" t="s">
        <v>70</v>
      </c>
      <c r="AU84" s="25" t="s">
        <v>126</v>
      </c>
      <c r="BK84" s="187">
        <f>BK85</f>
        <v>0</v>
      </c>
    </row>
    <row r="85" spans="2:65" s="11" customFormat="1" ht="37.35" customHeight="1">
      <c r="B85" s="188"/>
      <c r="C85" s="189"/>
      <c r="D85" s="190" t="s">
        <v>70</v>
      </c>
      <c r="E85" s="191" t="s">
        <v>253</v>
      </c>
      <c r="F85" s="191" t="s">
        <v>2089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</f>
        <v>0</v>
      </c>
      <c r="Q85" s="196"/>
      <c r="R85" s="197">
        <f>R86</f>
        <v>0</v>
      </c>
      <c r="S85" s="196"/>
      <c r="T85" s="198">
        <f>T86</f>
        <v>0</v>
      </c>
      <c r="AR85" s="199" t="s">
        <v>190</v>
      </c>
      <c r="AT85" s="200" t="s">
        <v>70</v>
      </c>
      <c r="AU85" s="200" t="s">
        <v>71</v>
      </c>
      <c r="AY85" s="199" t="s">
        <v>168</v>
      </c>
      <c r="BK85" s="201">
        <f>BK86</f>
        <v>0</v>
      </c>
    </row>
    <row r="86" spans="2:65" s="11" customFormat="1" ht="19.899999999999999" customHeight="1">
      <c r="B86" s="188"/>
      <c r="C86" s="189"/>
      <c r="D86" s="202" t="s">
        <v>70</v>
      </c>
      <c r="E86" s="203" t="s">
        <v>2096</v>
      </c>
      <c r="F86" s="203" t="s">
        <v>2097</v>
      </c>
      <c r="G86" s="189"/>
      <c r="H86" s="189"/>
      <c r="I86" s="192"/>
      <c r="J86" s="204">
        <f>BK86</f>
        <v>0</v>
      </c>
      <c r="K86" s="189"/>
      <c r="L86" s="194"/>
      <c r="M86" s="195"/>
      <c r="N86" s="196"/>
      <c r="O86" s="196"/>
      <c r="P86" s="197">
        <f>P87</f>
        <v>0</v>
      </c>
      <c r="Q86" s="196"/>
      <c r="R86" s="197">
        <f>R87</f>
        <v>0</v>
      </c>
      <c r="S86" s="196"/>
      <c r="T86" s="198">
        <f>T87</f>
        <v>0</v>
      </c>
      <c r="AR86" s="199" t="s">
        <v>190</v>
      </c>
      <c r="AT86" s="200" t="s">
        <v>70</v>
      </c>
      <c r="AU86" s="200" t="s">
        <v>78</v>
      </c>
      <c r="AY86" s="199" t="s">
        <v>168</v>
      </c>
      <c r="BK86" s="201">
        <f>BK87</f>
        <v>0</v>
      </c>
    </row>
    <row r="87" spans="2:65" s="1" customFormat="1" ht="22.5" customHeight="1">
      <c r="B87" s="42"/>
      <c r="C87" s="205" t="s">
        <v>78</v>
      </c>
      <c r="D87" s="205" t="s">
        <v>170</v>
      </c>
      <c r="E87" s="206" t="s">
        <v>2098</v>
      </c>
      <c r="F87" s="207" t="s">
        <v>90</v>
      </c>
      <c r="G87" s="208" t="s">
        <v>336</v>
      </c>
      <c r="H87" s="209">
        <v>1</v>
      </c>
      <c r="I87" s="210"/>
      <c r="J87" s="211">
        <f>ROUND(I87*H87,2)</f>
        <v>0</v>
      </c>
      <c r="K87" s="207" t="s">
        <v>21</v>
      </c>
      <c r="L87" s="62"/>
      <c r="M87" s="212" t="s">
        <v>21</v>
      </c>
      <c r="N87" s="280" t="s">
        <v>42</v>
      </c>
      <c r="O87" s="281"/>
      <c r="P87" s="282">
        <f>O87*H87</f>
        <v>0</v>
      </c>
      <c r="Q87" s="282">
        <v>0</v>
      </c>
      <c r="R87" s="282">
        <f>Q87*H87</f>
        <v>0</v>
      </c>
      <c r="S87" s="282">
        <v>0</v>
      </c>
      <c r="T87" s="283">
        <f>S87*H87</f>
        <v>0</v>
      </c>
      <c r="AR87" s="25" t="s">
        <v>826</v>
      </c>
      <c r="AT87" s="25" t="s">
        <v>170</v>
      </c>
      <c r="AU87" s="25" t="s">
        <v>80</v>
      </c>
      <c r="AY87" s="25" t="s">
        <v>168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25" t="s">
        <v>78</v>
      </c>
      <c r="BK87" s="216">
        <f>ROUND(I87*H87,2)</f>
        <v>0</v>
      </c>
      <c r="BL87" s="25" t="s">
        <v>826</v>
      </c>
      <c r="BM87" s="25" t="s">
        <v>2099</v>
      </c>
    </row>
    <row r="88" spans="2:65" s="1" customFormat="1" ht="6.95" customHeight="1">
      <c r="B88" s="57"/>
      <c r="C88" s="58"/>
      <c r="D88" s="58"/>
      <c r="E88" s="58"/>
      <c r="F88" s="58"/>
      <c r="G88" s="58"/>
      <c r="H88" s="58"/>
      <c r="I88" s="149"/>
      <c r="J88" s="58"/>
      <c r="K88" s="58"/>
      <c r="L88" s="62"/>
    </row>
  </sheetData>
  <sheetProtection password="CC35" sheet="1" objects="1" scenarios="1" formatCells="0" formatColumns="0" formatRows="0" sort="0" autoFilter="0"/>
  <autoFilter ref="C83:K87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1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9" t="s">
        <v>113</v>
      </c>
      <c r="H1" s="419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1"/>
      <c r="M2" s="411"/>
      <c r="N2" s="411"/>
      <c r="O2" s="411"/>
      <c r="P2" s="411"/>
      <c r="Q2" s="411"/>
      <c r="R2" s="411"/>
      <c r="S2" s="411"/>
      <c r="T2" s="411"/>
      <c r="U2" s="411"/>
      <c r="V2" s="411"/>
      <c r="AT2" s="25" t="s">
        <v>94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2" t="str">
        <f>'Rekapitulace stavby'!K6</f>
        <v>Zateplení budovy a výměna oken, odloučené pracoviště Jilemnického 2 - příprava</v>
      </c>
      <c r="F7" s="413"/>
      <c r="G7" s="413"/>
      <c r="H7" s="413"/>
      <c r="I7" s="127"/>
      <c r="J7" s="30"/>
      <c r="K7" s="32"/>
    </row>
    <row r="8" spans="1:70">
      <c r="B8" s="29"/>
      <c r="C8" s="30"/>
      <c r="D8" s="38" t="s">
        <v>118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2" t="s">
        <v>119</v>
      </c>
      <c r="F9" s="414"/>
      <c r="G9" s="414"/>
      <c r="H9" s="414"/>
      <c r="I9" s="128"/>
      <c r="J9" s="43"/>
      <c r="K9" s="46"/>
    </row>
    <row r="10" spans="1:70" s="1" customFormat="1">
      <c r="B10" s="42"/>
      <c r="C10" s="43"/>
      <c r="D10" s="38" t="s">
        <v>120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5" t="s">
        <v>2100</v>
      </c>
      <c r="F11" s="414"/>
      <c r="G11" s="414"/>
      <c r="H11" s="414"/>
      <c r="I11" s="128"/>
      <c r="J11" s="43"/>
      <c r="K11" s="46"/>
    </row>
    <row r="12" spans="1:70" s="1" customFormat="1" ht="13.5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9.10.2017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">
        <v>21</v>
      </c>
      <c r="K16" s="46"/>
    </row>
    <row r="17" spans="2:11" s="1" customFormat="1" ht="18" customHeight="1">
      <c r="B17" s="42"/>
      <c r="C17" s="43"/>
      <c r="D17" s="43"/>
      <c r="E17" s="36" t="s">
        <v>29</v>
      </c>
      <c r="F17" s="43"/>
      <c r="G17" s="43"/>
      <c r="H17" s="43"/>
      <c r="I17" s="129" t="s">
        <v>30</v>
      </c>
      <c r="J17" s="36" t="s">
        <v>21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31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30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33</v>
      </c>
      <c r="E22" s="43"/>
      <c r="F22" s="43"/>
      <c r="G22" s="43"/>
      <c r="H22" s="43"/>
      <c r="I22" s="129" t="s">
        <v>28</v>
      </c>
      <c r="J22" s="36" t="s">
        <v>21</v>
      </c>
      <c r="K22" s="46"/>
    </row>
    <row r="23" spans="2:11" s="1" customFormat="1" ht="18" customHeight="1">
      <c r="B23" s="42"/>
      <c r="C23" s="43"/>
      <c r="D23" s="43"/>
      <c r="E23" s="36" t="s">
        <v>34</v>
      </c>
      <c r="F23" s="43"/>
      <c r="G23" s="43"/>
      <c r="H23" s="43"/>
      <c r="I23" s="129" t="s">
        <v>30</v>
      </c>
      <c r="J23" s="36" t="s">
        <v>21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36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7" t="s">
        <v>21</v>
      </c>
      <c r="F26" s="377"/>
      <c r="G26" s="377"/>
      <c r="H26" s="377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37</v>
      </c>
      <c r="E29" s="43"/>
      <c r="F29" s="43"/>
      <c r="G29" s="43"/>
      <c r="H29" s="43"/>
      <c r="I29" s="128"/>
      <c r="J29" s="138">
        <f>ROUND(J84,2)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39</v>
      </c>
      <c r="G31" s="43"/>
      <c r="H31" s="43"/>
      <c r="I31" s="139" t="s">
        <v>38</v>
      </c>
      <c r="J31" s="47" t="s">
        <v>40</v>
      </c>
      <c r="K31" s="46"/>
    </row>
    <row r="32" spans="2:11" s="1" customFormat="1" ht="14.45" customHeight="1">
      <c r="B32" s="42"/>
      <c r="C32" s="43"/>
      <c r="D32" s="50" t="s">
        <v>41</v>
      </c>
      <c r="E32" s="50" t="s">
        <v>42</v>
      </c>
      <c r="F32" s="140">
        <f>ROUND(SUM(BE84:BE114), 2)</f>
        <v>0</v>
      </c>
      <c r="G32" s="43"/>
      <c r="H32" s="43"/>
      <c r="I32" s="141">
        <v>0.21</v>
      </c>
      <c r="J32" s="140">
        <f>ROUND(ROUND((SUM(BE84:BE114)),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43</v>
      </c>
      <c r="F33" s="140">
        <f>ROUND(SUM(BF84:BF114), 2)</f>
        <v>0</v>
      </c>
      <c r="G33" s="43"/>
      <c r="H33" s="43"/>
      <c r="I33" s="141">
        <v>0.15</v>
      </c>
      <c r="J33" s="140">
        <f>ROUND(ROUND((SUM(BF84:BF114)),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ROUND(SUM(BG84:BG114),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45</v>
      </c>
      <c r="F35" s="140">
        <f>ROUND(SUM(BH84:BH114),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46</v>
      </c>
      <c r="F36" s="140">
        <f>ROUND(SUM(BI84:BI114),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47</v>
      </c>
      <c r="E38" s="80"/>
      <c r="F38" s="80"/>
      <c r="G38" s="144" t="s">
        <v>48</v>
      </c>
      <c r="H38" s="145" t="s">
        <v>49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122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2" t="str">
        <f>E7</f>
        <v>Zateplení budovy a výměna oken, odloučené pracoviště Jilemnického 2 - příprava</v>
      </c>
      <c r="F47" s="413"/>
      <c r="G47" s="413"/>
      <c r="H47" s="413"/>
      <c r="I47" s="128"/>
      <c r="J47" s="43"/>
      <c r="K47" s="46"/>
    </row>
    <row r="48" spans="2:11">
      <c r="B48" s="29"/>
      <c r="C48" s="38" t="s">
        <v>118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2" t="s">
        <v>119</v>
      </c>
      <c r="F49" s="414"/>
      <c r="G49" s="414"/>
      <c r="H49" s="414"/>
      <c r="I49" s="128"/>
      <c r="J49" s="43"/>
      <c r="K49" s="46"/>
    </row>
    <row r="50" spans="2:47" s="1" customFormat="1" ht="14.45" customHeight="1">
      <c r="B50" s="42"/>
      <c r="C50" s="38" t="s">
        <v>120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5" t="str">
        <f>E11</f>
        <v>014 - Příprava území</v>
      </c>
      <c r="F51" s="414"/>
      <c r="G51" s="414"/>
      <c r="H51" s="414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Hodonín</v>
      </c>
      <c r="G53" s="43"/>
      <c r="H53" s="43"/>
      <c r="I53" s="129" t="s">
        <v>25</v>
      </c>
      <c r="J53" s="130" t="str">
        <f>IF(J14="","",J14)</f>
        <v>9.10.2017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>
      <c r="B55" s="42"/>
      <c r="C55" s="38" t="s">
        <v>27</v>
      </c>
      <c r="D55" s="43"/>
      <c r="E55" s="43"/>
      <c r="F55" s="36" t="str">
        <f>E17</f>
        <v>ISŠ Hodonín, příspěvková organizace</v>
      </c>
      <c r="G55" s="43"/>
      <c r="H55" s="43"/>
      <c r="I55" s="129" t="s">
        <v>33</v>
      </c>
      <c r="J55" s="36" t="str">
        <f>E23</f>
        <v>Smart projekt CZ s.r.o.</v>
      </c>
      <c r="K55" s="46"/>
    </row>
    <row r="56" spans="2:47" s="1" customFormat="1" ht="14.45" customHeight="1">
      <c r="B56" s="42"/>
      <c r="C56" s="38" t="s">
        <v>31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123</v>
      </c>
      <c r="D58" s="142"/>
      <c r="E58" s="142"/>
      <c r="F58" s="142"/>
      <c r="G58" s="142"/>
      <c r="H58" s="142"/>
      <c r="I58" s="155"/>
      <c r="J58" s="156" t="s">
        <v>124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125</v>
      </c>
      <c r="D60" s="43"/>
      <c r="E60" s="43"/>
      <c r="F60" s="43"/>
      <c r="G60" s="43"/>
      <c r="H60" s="43"/>
      <c r="I60" s="128"/>
      <c r="J60" s="138">
        <f>J84</f>
        <v>0</v>
      </c>
      <c r="K60" s="46"/>
      <c r="AU60" s="25" t="s">
        <v>126</v>
      </c>
    </row>
    <row r="61" spans="2:47" s="8" customFormat="1" ht="24.95" customHeight="1">
      <c r="B61" s="159"/>
      <c r="C61" s="160"/>
      <c r="D61" s="161" t="s">
        <v>127</v>
      </c>
      <c r="E61" s="162"/>
      <c r="F61" s="162"/>
      <c r="G61" s="162"/>
      <c r="H61" s="162"/>
      <c r="I61" s="163"/>
      <c r="J61" s="164">
        <f>J85</f>
        <v>0</v>
      </c>
      <c r="K61" s="165"/>
    </row>
    <row r="62" spans="2:47" s="9" customFormat="1" ht="19.899999999999999" customHeight="1">
      <c r="B62" s="166"/>
      <c r="C62" s="167"/>
      <c r="D62" s="168" t="s">
        <v>128</v>
      </c>
      <c r="E62" s="169"/>
      <c r="F62" s="169"/>
      <c r="G62" s="169"/>
      <c r="H62" s="169"/>
      <c r="I62" s="170"/>
      <c r="J62" s="171">
        <f>J86</f>
        <v>0</v>
      </c>
      <c r="K62" s="172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9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52"/>
      <c r="J68" s="61"/>
      <c r="K68" s="61"/>
      <c r="L68" s="62"/>
    </row>
    <row r="69" spans="2:12" s="1" customFormat="1" ht="36.950000000000003" customHeight="1">
      <c r="B69" s="42"/>
      <c r="C69" s="63" t="s">
        <v>152</v>
      </c>
      <c r="D69" s="64"/>
      <c r="E69" s="64"/>
      <c r="F69" s="64"/>
      <c r="G69" s="64"/>
      <c r="H69" s="64"/>
      <c r="I69" s="173"/>
      <c r="J69" s="64"/>
      <c r="K69" s="64"/>
      <c r="L69" s="62"/>
    </row>
    <row r="70" spans="2:12" s="1" customFormat="1" ht="6.95" customHeight="1">
      <c r="B70" s="42"/>
      <c r="C70" s="64"/>
      <c r="D70" s="64"/>
      <c r="E70" s="64"/>
      <c r="F70" s="64"/>
      <c r="G70" s="64"/>
      <c r="H70" s="64"/>
      <c r="I70" s="173"/>
      <c r="J70" s="64"/>
      <c r="K70" s="64"/>
      <c r="L70" s="62"/>
    </row>
    <row r="71" spans="2:12" s="1" customFormat="1" ht="14.45" customHeight="1">
      <c r="B71" s="42"/>
      <c r="C71" s="66" t="s">
        <v>18</v>
      </c>
      <c r="D71" s="64"/>
      <c r="E71" s="64"/>
      <c r="F71" s="64"/>
      <c r="G71" s="64"/>
      <c r="H71" s="64"/>
      <c r="I71" s="173"/>
      <c r="J71" s="64"/>
      <c r="K71" s="64"/>
      <c r="L71" s="62"/>
    </row>
    <row r="72" spans="2:12" s="1" customFormat="1" ht="22.5" customHeight="1">
      <c r="B72" s="42"/>
      <c r="C72" s="64"/>
      <c r="D72" s="64"/>
      <c r="E72" s="416" t="str">
        <f>E7</f>
        <v>Zateplení budovy a výměna oken, odloučené pracoviště Jilemnického 2 - příprava</v>
      </c>
      <c r="F72" s="417"/>
      <c r="G72" s="417"/>
      <c r="H72" s="417"/>
      <c r="I72" s="173"/>
      <c r="J72" s="64"/>
      <c r="K72" s="64"/>
      <c r="L72" s="62"/>
    </row>
    <row r="73" spans="2:12">
      <c r="B73" s="29"/>
      <c r="C73" s="66" t="s">
        <v>118</v>
      </c>
      <c r="D73" s="174"/>
      <c r="E73" s="174"/>
      <c r="F73" s="174"/>
      <c r="G73" s="174"/>
      <c r="H73" s="174"/>
      <c r="J73" s="174"/>
      <c r="K73" s="174"/>
      <c r="L73" s="175"/>
    </row>
    <row r="74" spans="2:12" s="1" customFormat="1" ht="22.5" customHeight="1">
      <c r="B74" s="42"/>
      <c r="C74" s="64"/>
      <c r="D74" s="64"/>
      <c r="E74" s="416" t="s">
        <v>119</v>
      </c>
      <c r="F74" s="418"/>
      <c r="G74" s="418"/>
      <c r="H74" s="418"/>
      <c r="I74" s="173"/>
      <c r="J74" s="64"/>
      <c r="K74" s="64"/>
      <c r="L74" s="62"/>
    </row>
    <row r="75" spans="2:12" s="1" customFormat="1" ht="14.45" customHeight="1">
      <c r="B75" s="42"/>
      <c r="C75" s="66" t="s">
        <v>120</v>
      </c>
      <c r="D75" s="64"/>
      <c r="E75" s="64"/>
      <c r="F75" s="64"/>
      <c r="G75" s="64"/>
      <c r="H75" s="64"/>
      <c r="I75" s="173"/>
      <c r="J75" s="64"/>
      <c r="K75" s="64"/>
      <c r="L75" s="62"/>
    </row>
    <row r="76" spans="2:12" s="1" customFormat="1" ht="23.25" customHeight="1">
      <c r="B76" s="42"/>
      <c r="C76" s="64"/>
      <c r="D76" s="64"/>
      <c r="E76" s="388" t="str">
        <f>E11</f>
        <v>014 - Příprava území</v>
      </c>
      <c r="F76" s="418"/>
      <c r="G76" s="418"/>
      <c r="H76" s="418"/>
      <c r="I76" s="173"/>
      <c r="J76" s="64"/>
      <c r="K76" s="64"/>
      <c r="L76" s="62"/>
    </row>
    <row r="77" spans="2:12" s="1" customFormat="1" ht="6.95" customHeight="1">
      <c r="B77" s="42"/>
      <c r="C77" s="64"/>
      <c r="D77" s="64"/>
      <c r="E77" s="64"/>
      <c r="F77" s="64"/>
      <c r="G77" s="64"/>
      <c r="H77" s="64"/>
      <c r="I77" s="173"/>
      <c r="J77" s="64"/>
      <c r="K77" s="64"/>
      <c r="L77" s="62"/>
    </row>
    <row r="78" spans="2:12" s="1" customFormat="1" ht="18" customHeight="1">
      <c r="B78" s="42"/>
      <c r="C78" s="66" t="s">
        <v>23</v>
      </c>
      <c r="D78" s="64"/>
      <c r="E78" s="64"/>
      <c r="F78" s="176" t="str">
        <f>F14</f>
        <v>Hodonín</v>
      </c>
      <c r="G78" s="64"/>
      <c r="H78" s="64"/>
      <c r="I78" s="177" t="s">
        <v>25</v>
      </c>
      <c r="J78" s="74" t="str">
        <f>IF(J14="","",J14)</f>
        <v>9.10.2017</v>
      </c>
      <c r="K78" s="64"/>
      <c r="L78" s="62"/>
    </row>
    <row r="79" spans="2:12" s="1" customFormat="1" ht="6.95" customHeight="1">
      <c r="B79" s="42"/>
      <c r="C79" s="64"/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>
      <c r="B80" s="42"/>
      <c r="C80" s="66" t="s">
        <v>27</v>
      </c>
      <c r="D80" s="64"/>
      <c r="E80" s="64"/>
      <c r="F80" s="176" t="str">
        <f>E17</f>
        <v>ISŠ Hodonín, příspěvková organizace</v>
      </c>
      <c r="G80" s="64"/>
      <c r="H80" s="64"/>
      <c r="I80" s="177" t="s">
        <v>33</v>
      </c>
      <c r="J80" s="176" t="str">
        <f>E23</f>
        <v>Smart projekt CZ s.r.o.</v>
      </c>
      <c r="K80" s="64"/>
      <c r="L80" s="62"/>
    </row>
    <row r="81" spans="2:65" s="1" customFormat="1" ht="14.45" customHeight="1">
      <c r="B81" s="42"/>
      <c r="C81" s="66" t="s">
        <v>31</v>
      </c>
      <c r="D81" s="64"/>
      <c r="E81" s="64"/>
      <c r="F81" s="176" t="str">
        <f>IF(E20="","",E20)</f>
        <v/>
      </c>
      <c r="G81" s="64"/>
      <c r="H81" s="64"/>
      <c r="I81" s="173"/>
      <c r="J81" s="64"/>
      <c r="K81" s="64"/>
      <c r="L81" s="62"/>
    </row>
    <row r="82" spans="2:65" s="1" customFormat="1" ht="10.35" customHeight="1">
      <c r="B82" s="42"/>
      <c r="C82" s="64"/>
      <c r="D82" s="64"/>
      <c r="E82" s="64"/>
      <c r="F82" s="64"/>
      <c r="G82" s="64"/>
      <c r="H82" s="64"/>
      <c r="I82" s="173"/>
      <c r="J82" s="64"/>
      <c r="K82" s="64"/>
      <c r="L82" s="62"/>
    </row>
    <row r="83" spans="2:65" s="10" customFormat="1" ht="29.25" customHeight="1">
      <c r="B83" s="178"/>
      <c r="C83" s="179" t="s">
        <v>153</v>
      </c>
      <c r="D83" s="180" t="s">
        <v>56</v>
      </c>
      <c r="E83" s="180" t="s">
        <v>52</v>
      </c>
      <c r="F83" s="180" t="s">
        <v>154</v>
      </c>
      <c r="G83" s="180" t="s">
        <v>155</v>
      </c>
      <c r="H83" s="180" t="s">
        <v>156</v>
      </c>
      <c r="I83" s="181" t="s">
        <v>157</v>
      </c>
      <c r="J83" s="180" t="s">
        <v>124</v>
      </c>
      <c r="K83" s="182" t="s">
        <v>158</v>
      </c>
      <c r="L83" s="183"/>
      <c r="M83" s="82" t="s">
        <v>159</v>
      </c>
      <c r="N83" s="83" t="s">
        <v>41</v>
      </c>
      <c r="O83" s="83" t="s">
        <v>160</v>
      </c>
      <c r="P83" s="83" t="s">
        <v>161</v>
      </c>
      <c r="Q83" s="83" t="s">
        <v>162</v>
      </c>
      <c r="R83" s="83" t="s">
        <v>163</v>
      </c>
      <c r="S83" s="83" t="s">
        <v>164</v>
      </c>
      <c r="T83" s="84" t="s">
        <v>165</v>
      </c>
    </row>
    <row r="84" spans="2:65" s="1" customFormat="1" ht="29.25" customHeight="1">
      <c r="B84" s="42"/>
      <c r="C84" s="88" t="s">
        <v>125</v>
      </c>
      <c r="D84" s="64"/>
      <c r="E84" s="64"/>
      <c r="F84" s="64"/>
      <c r="G84" s="64"/>
      <c r="H84" s="64"/>
      <c r="I84" s="173"/>
      <c r="J84" s="184">
        <f>BK84</f>
        <v>0</v>
      </c>
      <c r="K84" s="64"/>
      <c r="L84" s="62"/>
      <c r="M84" s="85"/>
      <c r="N84" s="86"/>
      <c r="O84" s="86"/>
      <c r="P84" s="185">
        <f>P85</f>
        <v>0</v>
      </c>
      <c r="Q84" s="86"/>
      <c r="R84" s="185">
        <f>R85</f>
        <v>0</v>
      </c>
      <c r="S84" s="86"/>
      <c r="T84" s="186">
        <f>T85</f>
        <v>0</v>
      </c>
      <c r="AT84" s="25" t="s">
        <v>70</v>
      </c>
      <c r="AU84" s="25" t="s">
        <v>126</v>
      </c>
      <c r="BK84" s="187">
        <f>BK85</f>
        <v>0</v>
      </c>
    </row>
    <row r="85" spans="2:65" s="11" customFormat="1" ht="37.35" customHeight="1">
      <c r="B85" s="188"/>
      <c r="C85" s="189"/>
      <c r="D85" s="190" t="s">
        <v>70</v>
      </c>
      <c r="E85" s="191" t="s">
        <v>166</v>
      </c>
      <c r="F85" s="191" t="s">
        <v>167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</f>
        <v>0</v>
      </c>
      <c r="Q85" s="196"/>
      <c r="R85" s="197">
        <f>R86</f>
        <v>0</v>
      </c>
      <c r="S85" s="196"/>
      <c r="T85" s="198">
        <f>T86</f>
        <v>0</v>
      </c>
      <c r="AR85" s="199" t="s">
        <v>78</v>
      </c>
      <c r="AT85" s="200" t="s">
        <v>70</v>
      </c>
      <c r="AU85" s="200" t="s">
        <v>71</v>
      </c>
      <c r="AY85" s="199" t="s">
        <v>168</v>
      </c>
      <c r="BK85" s="201">
        <f>BK86</f>
        <v>0</v>
      </c>
    </row>
    <row r="86" spans="2:65" s="11" customFormat="1" ht="19.899999999999999" customHeight="1">
      <c r="B86" s="188"/>
      <c r="C86" s="189"/>
      <c r="D86" s="202" t="s">
        <v>70</v>
      </c>
      <c r="E86" s="203" t="s">
        <v>78</v>
      </c>
      <c r="F86" s="203" t="s">
        <v>169</v>
      </c>
      <c r="G86" s="189"/>
      <c r="H86" s="189"/>
      <c r="I86" s="192"/>
      <c r="J86" s="204">
        <f>BK86</f>
        <v>0</v>
      </c>
      <c r="K86" s="189"/>
      <c r="L86" s="194"/>
      <c r="M86" s="195"/>
      <c r="N86" s="196"/>
      <c r="O86" s="196"/>
      <c r="P86" s="197">
        <f>SUM(P87:P114)</f>
        <v>0</v>
      </c>
      <c r="Q86" s="196"/>
      <c r="R86" s="197">
        <f>SUM(R87:R114)</f>
        <v>0</v>
      </c>
      <c r="S86" s="196"/>
      <c r="T86" s="198">
        <f>SUM(T87:T114)</f>
        <v>0</v>
      </c>
      <c r="AR86" s="199" t="s">
        <v>78</v>
      </c>
      <c r="AT86" s="200" t="s">
        <v>70</v>
      </c>
      <c r="AU86" s="200" t="s">
        <v>78</v>
      </c>
      <c r="AY86" s="199" t="s">
        <v>168</v>
      </c>
      <c r="BK86" s="201">
        <f>SUM(BK87:BK114)</f>
        <v>0</v>
      </c>
    </row>
    <row r="87" spans="2:65" s="1" customFormat="1" ht="22.5" customHeight="1">
      <c r="B87" s="42"/>
      <c r="C87" s="205" t="s">
        <v>78</v>
      </c>
      <c r="D87" s="205" t="s">
        <v>170</v>
      </c>
      <c r="E87" s="206" t="s">
        <v>2101</v>
      </c>
      <c r="F87" s="207" t="s">
        <v>2102</v>
      </c>
      <c r="G87" s="208" t="s">
        <v>272</v>
      </c>
      <c r="H87" s="209">
        <v>9</v>
      </c>
      <c r="I87" s="210"/>
      <c r="J87" s="211">
        <f t="shared" ref="J87:J99" si="0">ROUND(I87*H87,2)</f>
        <v>0</v>
      </c>
      <c r="K87" s="207" t="s">
        <v>174</v>
      </c>
      <c r="L87" s="62"/>
      <c r="M87" s="212" t="s">
        <v>21</v>
      </c>
      <c r="N87" s="213" t="s">
        <v>42</v>
      </c>
      <c r="O87" s="43"/>
      <c r="P87" s="214">
        <f t="shared" ref="P87:P99" si="1">O87*H87</f>
        <v>0</v>
      </c>
      <c r="Q87" s="214">
        <v>0</v>
      </c>
      <c r="R87" s="214">
        <f t="shared" ref="R87:R99" si="2">Q87*H87</f>
        <v>0</v>
      </c>
      <c r="S87" s="214">
        <v>0</v>
      </c>
      <c r="T87" s="215">
        <f t="shared" ref="T87:T99" si="3">S87*H87</f>
        <v>0</v>
      </c>
      <c r="AR87" s="25" t="s">
        <v>175</v>
      </c>
      <c r="AT87" s="25" t="s">
        <v>170</v>
      </c>
      <c r="AU87" s="25" t="s">
        <v>80</v>
      </c>
      <c r="AY87" s="25" t="s">
        <v>168</v>
      </c>
      <c r="BE87" s="216">
        <f t="shared" ref="BE87:BE99" si="4">IF(N87="základní",J87,0)</f>
        <v>0</v>
      </c>
      <c r="BF87" s="216">
        <f t="shared" ref="BF87:BF99" si="5">IF(N87="snížená",J87,0)</f>
        <v>0</v>
      </c>
      <c r="BG87" s="216">
        <f t="shared" ref="BG87:BG99" si="6">IF(N87="zákl. přenesená",J87,0)</f>
        <v>0</v>
      </c>
      <c r="BH87" s="216">
        <f t="shared" ref="BH87:BH99" si="7">IF(N87="sníž. přenesená",J87,0)</f>
        <v>0</v>
      </c>
      <c r="BI87" s="216">
        <f t="shared" ref="BI87:BI99" si="8">IF(N87="nulová",J87,0)</f>
        <v>0</v>
      </c>
      <c r="BJ87" s="25" t="s">
        <v>78</v>
      </c>
      <c r="BK87" s="216">
        <f t="shared" ref="BK87:BK99" si="9">ROUND(I87*H87,2)</f>
        <v>0</v>
      </c>
      <c r="BL87" s="25" t="s">
        <v>175</v>
      </c>
      <c r="BM87" s="25" t="s">
        <v>2103</v>
      </c>
    </row>
    <row r="88" spans="2:65" s="1" customFormat="1" ht="22.5" customHeight="1">
      <c r="B88" s="42"/>
      <c r="C88" s="205" t="s">
        <v>80</v>
      </c>
      <c r="D88" s="205" t="s">
        <v>170</v>
      </c>
      <c r="E88" s="206" t="s">
        <v>2104</v>
      </c>
      <c r="F88" s="207" t="s">
        <v>2105</v>
      </c>
      <c r="G88" s="208" t="s">
        <v>272</v>
      </c>
      <c r="H88" s="209">
        <v>6</v>
      </c>
      <c r="I88" s="210"/>
      <c r="J88" s="211">
        <f t="shared" si="0"/>
        <v>0</v>
      </c>
      <c r="K88" s="207" t="s">
        <v>174</v>
      </c>
      <c r="L88" s="62"/>
      <c r="M88" s="212" t="s">
        <v>21</v>
      </c>
      <c r="N88" s="213" t="s">
        <v>42</v>
      </c>
      <c r="O88" s="43"/>
      <c r="P88" s="214">
        <f t="shared" si="1"/>
        <v>0</v>
      </c>
      <c r="Q88" s="214">
        <v>0</v>
      </c>
      <c r="R88" s="214">
        <f t="shared" si="2"/>
        <v>0</v>
      </c>
      <c r="S88" s="214">
        <v>0</v>
      </c>
      <c r="T88" s="215">
        <f t="shared" si="3"/>
        <v>0</v>
      </c>
      <c r="AR88" s="25" t="s">
        <v>175</v>
      </c>
      <c r="AT88" s="25" t="s">
        <v>170</v>
      </c>
      <c r="AU88" s="25" t="s">
        <v>80</v>
      </c>
      <c r="AY88" s="25" t="s">
        <v>168</v>
      </c>
      <c r="BE88" s="216">
        <f t="shared" si="4"/>
        <v>0</v>
      </c>
      <c r="BF88" s="216">
        <f t="shared" si="5"/>
        <v>0</v>
      </c>
      <c r="BG88" s="216">
        <f t="shared" si="6"/>
        <v>0</v>
      </c>
      <c r="BH88" s="216">
        <f t="shared" si="7"/>
        <v>0</v>
      </c>
      <c r="BI88" s="216">
        <f t="shared" si="8"/>
        <v>0</v>
      </c>
      <c r="BJ88" s="25" t="s">
        <v>78</v>
      </c>
      <c r="BK88" s="216">
        <f t="shared" si="9"/>
        <v>0</v>
      </c>
      <c r="BL88" s="25" t="s">
        <v>175</v>
      </c>
      <c r="BM88" s="25" t="s">
        <v>2106</v>
      </c>
    </row>
    <row r="89" spans="2:65" s="1" customFormat="1" ht="22.5" customHeight="1">
      <c r="B89" s="42"/>
      <c r="C89" s="205" t="s">
        <v>190</v>
      </c>
      <c r="D89" s="205" t="s">
        <v>170</v>
      </c>
      <c r="E89" s="206" t="s">
        <v>2107</v>
      </c>
      <c r="F89" s="207" t="s">
        <v>2108</v>
      </c>
      <c r="G89" s="208" t="s">
        <v>272</v>
      </c>
      <c r="H89" s="209">
        <v>1</v>
      </c>
      <c r="I89" s="210"/>
      <c r="J89" s="211">
        <f t="shared" si="0"/>
        <v>0</v>
      </c>
      <c r="K89" s="207" t="s">
        <v>174</v>
      </c>
      <c r="L89" s="62"/>
      <c r="M89" s="212" t="s">
        <v>21</v>
      </c>
      <c r="N89" s="213" t="s">
        <v>42</v>
      </c>
      <c r="O89" s="43"/>
      <c r="P89" s="214">
        <f t="shared" si="1"/>
        <v>0</v>
      </c>
      <c r="Q89" s="214">
        <v>0</v>
      </c>
      <c r="R89" s="214">
        <f t="shared" si="2"/>
        <v>0</v>
      </c>
      <c r="S89" s="214">
        <v>0</v>
      </c>
      <c r="T89" s="215">
        <f t="shared" si="3"/>
        <v>0</v>
      </c>
      <c r="AR89" s="25" t="s">
        <v>175</v>
      </c>
      <c r="AT89" s="25" t="s">
        <v>170</v>
      </c>
      <c r="AU89" s="25" t="s">
        <v>80</v>
      </c>
      <c r="AY89" s="25" t="s">
        <v>168</v>
      </c>
      <c r="BE89" s="216">
        <f t="shared" si="4"/>
        <v>0</v>
      </c>
      <c r="BF89" s="216">
        <f t="shared" si="5"/>
        <v>0</v>
      </c>
      <c r="BG89" s="216">
        <f t="shared" si="6"/>
        <v>0</v>
      </c>
      <c r="BH89" s="216">
        <f t="shared" si="7"/>
        <v>0</v>
      </c>
      <c r="BI89" s="216">
        <f t="shared" si="8"/>
        <v>0</v>
      </c>
      <c r="BJ89" s="25" t="s">
        <v>78</v>
      </c>
      <c r="BK89" s="216">
        <f t="shared" si="9"/>
        <v>0</v>
      </c>
      <c r="BL89" s="25" t="s">
        <v>175</v>
      </c>
      <c r="BM89" s="25" t="s">
        <v>2109</v>
      </c>
    </row>
    <row r="90" spans="2:65" s="1" customFormat="1" ht="31.5" customHeight="1">
      <c r="B90" s="42"/>
      <c r="C90" s="205" t="s">
        <v>175</v>
      </c>
      <c r="D90" s="205" t="s">
        <v>170</v>
      </c>
      <c r="E90" s="206" t="s">
        <v>2110</v>
      </c>
      <c r="F90" s="207" t="s">
        <v>2111</v>
      </c>
      <c r="G90" s="208" t="s">
        <v>272</v>
      </c>
      <c r="H90" s="209">
        <v>9</v>
      </c>
      <c r="I90" s="210"/>
      <c r="J90" s="211">
        <f t="shared" si="0"/>
        <v>0</v>
      </c>
      <c r="K90" s="207" t="s">
        <v>174</v>
      </c>
      <c r="L90" s="62"/>
      <c r="M90" s="212" t="s">
        <v>21</v>
      </c>
      <c r="N90" s="213" t="s">
        <v>42</v>
      </c>
      <c r="O90" s="43"/>
      <c r="P90" s="214">
        <f t="shared" si="1"/>
        <v>0</v>
      </c>
      <c r="Q90" s="214">
        <v>0</v>
      </c>
      <c r="R90" s="214">
        <f t="shared" si="2"/>
        <v>0</v>
      </c>
      <c r="S90" s="214">
        <v>0</v>
      </c>
      <c r="T90" s="215">
        <f t="shared" si="3"/>
        <v>0</v>
      </c>
      <c r="AR90" s="25" t="s">
        <v>175</v>
      </c>
      <c r="AT90" s="25" t="s">
        <v>170</v>
      </c>
      <c r="AU90" s="25" t="s">
        <v>80</v>
      </c>
      <c r="AY90" s="25" t="s">
        <v>168</v>
      </c>
      <c r="BE90" s="216">
        <f t="shared" si="4"/>
        <v>0</v>
      </c>
      <c r="BF90" s="216">
        <f t="shared" si="5"/>
        <v>0</v>
      </c>
      <c r="BG90" s="216">
        <f t="shared" si="6"/>
        <v>0</v>
      </c>
      <c r="BH90" s="216">
        <f t="shared" si="7"/>
        <v>0</v>
      </c>
      <c r="BI90" s="216">
        <f t="shared" si="8"/>
        <v>0</v>
      </c>
      <c r="BJ90" s="25" t="s">
        <v>78</v>
      </c>
      <c r="BK90" s="216">
        <f t="shared" si="9"/>
        <v>0</v>
      </c>
      <c r="BL90" s="25" t="s">
        <v>175</v>
      </c>
      <c r="BM90" s="25" t="s">
        <v>2112</v>
      </c>
    </row>
    <row r="91" spans="2:65" s="1" customFormat="1" ht="31.5" customHeight="1">
      <c r="B91" s="42"/>
      <c r="C91" s="205" t="s">
        <v>199</v>
      </c>
      <c r="D91" s="205" t="s">
        <v>170</v>
      </c>
      <c r="E91" s="206" t="s">
        <v>2113</v>
      </c>
      <c r="F91" s="207" t="s">
        <v>2114</v>
      </c>
      <c r="G91" s="208" t="s">
        <v>272</v>
      </c>
      <c r="H91" s="209">
        <v>6</v>
      </c>
      <c r="I91" s="210"/>
      <c r="J91" s="211">
        <f t="shared" si="0"/>
        <v>0</v>
      </c>
      <c r="K91" s="207" t="s">
        <v>174</v>
      </c>
      <c r="L91" s="62"/>
      <c r="M91" s="212" t="s">
        <v>21</v>
      </c>
      <c r="N91" s="213" t="s">
        <v>42</v>
      </c>
      <c r="O91" s="43"/>
      <c r="P91" s="214">
        <f t="shared" si="1"/>
        <v>0</v>
      </c>
      <c r="Q91" s="214">
        <v>0</v>
      </c>
      <c r="R91" s="214">
        <f t="shared" si="2"/>
        <v>0</v>
      </c>
      <c r="S91" s="214">
        <v>0</v>
      </c>
      <c r="T91" s="215">
        <f t="shared" si="3"/>
        <v>0</v>
      </c>
      <c r="AR91" s="25" t="s">
        <v>175</v>
      </c>
      <c r="AT91" s="25" t="s">
        <v>170</v>
      </c>
      <c r="AU91" s="25" t="s">
        <v>80</v>
      </c>
      <c r="AY91" s="25" t="s">
        <v>168</v>
      </c>
      <c r="BE91" s="216">
        <f t="shared" si="4"/>
        <v>0</v>
      </c>
      <c r="BF91" s="216">
        <f t="shared" si="5"/>
        <v>0</v>
      </c>
      <c r="BG91" s="216">
        <f t="shared" si="6"/>
        <v>0</v>
      </c>
      <c r="BH91" s="216">
        <f t="shared" si="7"/>
        <v>0</v>
      </c>
      <c r="BI91" s="216">
        <f t="shared" si="8"/>
        <v>0</v>
      </c>
      <c r="BJ91" s="25" t="s">
        <v>78</v>
      </c>
      <c r="BK91" s="216">
        <f t="shared" si="9"/>
        <v>0</v>
      </c>
      <c r="BL91" s="25" t="s">
        <v>175</v>
      </c>
      <c r="BM91" s="25" t="s">
        <v>2115</v>
      </c>
    </row>
    <row r="92" spans="2:65" s="1" customFormat="1" ht="31.5" customHeight="1">
      <c r="B92" s="42"/>
      <c r="C92" s="205" t="s">
        <v>205</v>
      </c>
      <c r="D92" s="205" t="s">
        <v>170</v>
      </c>
      <c r="E92" s="206" t="s">
        <v>2116</v>
      </c>
      <c r="F92" s="207" t="s">
        <v>2117</v>
      </c>
      <c r="G92" s="208" t="s">
        <v>272</v>
      </c>
      <c r="H92" s="209">
        <v>1</v>
      </c>
      <c r="I92" s="210"/>
      <c r="J92" s="211">
        <f t="shared" si="0"/>
        <v>0</v>
      </c>
      <c r="K92" s="207" t="s">
        <v>174</v>
      </c>
      <c r="L92" s="62"/>
      <c r="M92" s="212" t="s">
        <v>21</v>
      </c>
      <c r="N92" s="213" t="s">
        <v>42</v>
      </c>
      <c r="O92" s="43"/>
      <c r="P92" s="214">
        <f t="shared" si="1"/>
        <v>0</v>
      </c>
      <c r="Q92" s="214">
        <v>0</v>
      </c>
      <c r="R92" s="214">
        <f t="shared" si="2"/>
        <v>0</v>
      </c>
      <c r="S92" s="214">
        <v>0</v>
      </c>
      <c r="T92" s="215">
        <f t="shared" si="3"/>
        <v>0</v>
      </c>
      <c r="AR92" s="25" t="s">
        <v>175</v>
      </c>
      <c r="AT92" s="25" t="s">
        <v>170</v>
      </c>
      <c r="AU92" s="25" t="s">
        <v>80</v>
      </c>
      <c r="AY92" s="25" t="s">
        <v>168</v>
      </c>
      <c r="BE92" s="216">
        <f t="shared" si="4"/>
        <v>0</v>
      </c>
      <c r="BF92" s="216">
        <f t="shared" si="5"/>
        <v>0</v>
      </c>
      <c r="BG92" s="216">
        <f t="shared" si="6"/>
        <v>0</v>
      </c>
      <c r="BH92" s="216">
        <f t="shared" si="7"/>
        <v>0</v>
      </c>
      <c r="BI92" s="216">
        <f t="shared" si="8"/>
        <v>0</v>
      </c>
      <c r="BJ92" s="25" t="s">
        <v>78</v>
      </c>
      <c r="BK92" s="216">
        <f t="shared" si="9"/>
        <v>0</v>
      </c>
      <c r="BL92" s="25" t="s">
        <v>175</v>
      </c>
      <c r="BM92" s="25" t="s">
        <v>2118</v>
      </c>
    </row>
    <row r="93" spans="2:65" s="1" customFormat="1" ht="22.5" customHeight="1">
      <c r="B93" s="42"/>
      <c r="C93" s="205" t="s">
        <v>232</v>
      </c>
      <c r="D93" s="205" t="s">
        <v>170</v>
      </c>
      <c r="E93" s="206" t="s">
        <v>2119</v>
      </c>
      <c r="F93" s="207" t="s">
        <v>2120</v>
      </c>
      <c r="G93" s="208" t="s">
        <v>272</v>
      </c>
      <c r="H93" s="209">
        <v>15</v>
      </c>
      <c r="I93" s="210"/>
      <c r="J93" s="211">
        <f t="shared" si="0"/>
        <v>0</v>
      </c>
      <c r="K93" s="207" t="s">
        <v>174</v>
      </c>
      <c r="L93" s="62"/>
      <c r="M93" s="212" t="s">
        <v>21</v>
      </c>
      <c r="N93" s="213" t="s">
        <v>42</v>
      </c>
      <c r="O93" s="43"/>
      <c r="P93" s="214">
        <f t="shared" si="1"/>
        <v>0</v>
      </c>
      <c r="Q93" s="214">
        <v>0</v>
      </c>
      <c r="R93" s="214">
        <f t="shared" si="2"/>
        <v>0</v>
      </c>
      <c r="S93" s="214">
        <v>0</v>
      </c>
      <c r="T93" s="215">
        <f t="shared" si="3"/>
        <v>0</v>
      </c>
      <c r="AR93" s="25" t="s">
        <v>175</v>
      </c>
      <c r="AT93" s="25" t="s">
        <v>170</v>
      </c>
      <c r="AU93" s="25" t="s">
        <v>80</v>
      </c>
      <c r="AY93" s="25" t="s">
        <v>168</v>
      </c>
      <c r="BE93" s="216">
        <f t="shared" si="4"/>
        <v>0</v>
      </c>
      <c r="BF93" s="216">
        <f t="shared" si="5"/>
        <v>0</v>
      </c>
      <c r="BG93" s="216">
        <f t="shared" si="6"/>
        <v>0</v>
      </c>
      <c r="BH93" s="216">
        <f t="shared" si="7"/>
        <v>0</v>
      </c>
      <c r="BI93" s="216">
        <f t="shared" si="8"/>
        <v>0</v>
      </c>
      <c r="BJ93" s="25" t="s">
        <v>78</v>
      </c>
      <c r="BK93" s="216">
        <f t="shared" si="9"/>
        <v>0</v>
      </c>
      <c r="BL93" s="25" t="s">
        <v>175</v>
      </c>
      <c r="BM93" s="25" t="s">
        <v>2121</v>
      </c>
    </row>
    <row r="94" spans="2:65" s="1" customFormat="1" ht="22.5" customHeight="1">
      <c r="B94" s="42"/>
      <c r="C94" s="205" t="s">
        <v>237</v>
      </c>
      <c r="D94" s="205" t="s">
        <v>170</v>
      </c>
      <c r="E94" s="206" t="s">
        <v>2122</v>
      </c>
      <c r="F94" s="207" t="s">
        <v>2123</v>
      </c>
      <c r="G94" s="208" t="s">
        <v>272</v>
      </c>
      <c r="H94" s="209">
        <v>1</v>
      </c>
      <c r="I94" s="210"/>
      <c r="J94" s="211">
        <f t="shared" si="0"/>
        <v>0</v>
      </c>
      <c r="K94" s="207" t="s">
        <v>174</v>
      </c>
      <c r="L94" s="62"/>
      <c r="M94" s="212" t="s">
        <v>21</v>
      </c>
      <c r="N94" s="213" t="s">
        <v>42</v>
      </c>
      <c r="O94" s="43"/>
      <c r="P94" s="214">
        <f t="shared" si="1"/>
        <v>0</v>
      </c>
      <c r="Q94" s="214">
        <v>0</v>
      </c>
      <c r="R94" s="214">
        <f t="shared" si="2"/>
        <v>0</v>
      </c>
      <c r="S94" s="214">
        <v>0</v>
      </c>
      <c r="T94" s="215">
        <f t="shared" si="3"/>
        <v>0</v>
      </c>
      <c r="AR94" s="25" t="s">
        <v>175</v>
      </c>
      <c r="AT94" s="25" t="s">
        <v>170</v>
      </c>
      <c r="AU94" s="25" t="s">
        <v>80</v>
      </c>
      <c r="AY94" s="25" t="s">
        <v>168</v>
      </c>
      <c r="BE94" s="216">
        <f t="shared" si="4"/>
        <v>0</v>
      </c>
      <c r="BF94" s="216">
        <f t="shared" si="5"/>
        <v>0</v>
      </c>
      <c r="BG94" s="216">
        <f t="shared" si="6"/>
        <v>0</v>
      </c>
      <c r="BH94" s="216">
        <f t="shared" si="7"/>
        <v>0</v>
      </c>
      <c r="BI94" s="216">
        <f t="shared" si="8"/>
        <v>0</v>
      </c>
      <c r="BJ94" s="25" t="s">
        <v>78</v>
      </c>
      <c r="BK94" s="216">
        <f t="shared" si="9"/>
        <v>0</v>
      </c>
      <c r="BL94" s="25" t="s">
        <v>175</v>
      </c>
      <c r="BM94" s="25" t="s">
        <v>2124</v>
      </c>
    </row>
    <row r="95" spans="2:65" s="1" customFormat="1" ht="22.5" customHeight="1">
      <c r="B95" s="42"/>
      <c r="C95" s="205" t="s">
        <v>242</v>
      </c>
      <c r="D95" s="205" t="s">
        <v>170</v>
      </c>
      <c r="E95" s="206" t="s">
        <v>2125</v>
      </c>
      <c r="F95" s="207" t="s">
        <v>2126</v>
      </c>
      <c r="G95" s="208" t="s">
        <v>272</v>
      </c>
      <c r="H95" s="209">
        <v>15</v>
      </c>
      <c r="I95" s="210"/>
      <c r="J95" s="211">
        <f t="shared" si="0"/>
        <v>0</v>
      </c>
      <c r="K95" s="207" t="s">
        <v>174</v>
      </c>
      <c r="L95" s="62"/>
      <c r="M95" s="212" t="s">
        <v>21</v>
      </c>
      <c r="N95" s="213" t="s">
        <v>42</v>
      </c>
      <c r="O95" s="43"/>
      <c r="P95" s="214">
        <f t="shared" si="1"/>
        <v>0</v>
      </c>
      <c r="Q95" s="214">
        <v>0</v>
      </c>
      <c r="R95" s="214">
        <f t="shared" si="2"/>
        <v>0</v>
      </c>
      <c r="S95" s="214">
        <v>0</v>
      </c>
      <c r="T95" s="215">
        <f t="shared" si="3"/>
        <v>0</v>
      </c>
      <c r="AR95" s="25" t="s">
        <v>175</v>
      </c>
      <c r="AT95" s="25" t="s">
        <v>170</v>
      </c>
      <c r="AU95" s="25" t="s">
        <v>80</v>
      </c>
      <c r="AY95" s="25" t="s">
        <v>168</v>
      </c>
      <c r="BE95" s="216">
        <f t="shared" si="4"/>
        <v>0</v>
      </c>
      <c r="BF95" s="216">
        <f t="shared" si="5"/>
        <v>0</v>
      </c>
      <c r="BG95" s="216">
        <f t="shared" si="6"/>
        <v>0</v>
      </c>
      <c r="BH95" s="216">
        <f t="shared" si="7"/>
        <v>0</v>
      </c>
      <c r="BI95" s="216">
        <f t="shared" si="8"/>
        <v>0</v>
      </c>
      <c r="BJ95" s="25" t="s">
        <v>78</v>
      </c>
      <c r="BK95" s="216">
        <f t="shared" si="9"/>
        <v>0</v>
      </c>
      <c r="BL95" s="25" t="s">
        <v>175</v>
      </c>
      <c r="BM95" s="25" t="s">
        <v>2127</v>
      </c>
    </row>
    <row r="96" spans="2:65" s="1" customFormat="1" ht="22.5" customHeight="1">
      <c r="B96" s="42"/>
      <c r="C96" s="205" t="s">
        <v>248</v>
      </c>
      <c r="D96" s="205" t="s">
        <v>170</v>
      </c>
      <c r="E96" s="206" t="s">
        <v>2128</v>
      </c>
      <c r="F96" s="207" t="s">
        <v>2129</v>
      </c>
      <c r="G96" s="208" t="s">
        <v>272</v>
      </c>
      <c r="H96" s="209">
        <v>1</v>
      </c>
      <c r="I96" s="210"/>
      <c r="J96" s="211">
        <f t="shared" si="0"/>
        <v>0</v>
      </c>
      <c r="K96" s="207" t="s">
        <v>174</v>
      </c>
      <c r="L96" s="62"/>
      <c r="M96" s="212" t="s">
        <v>21</v>
      </c>
      <c r="N96" s="213" t="s">
        <v>42</v>
      </c>
      <c r="O96" s="43"/>
      <c r="P96" s="214">
        <f t="shared" si="1"/>
        <v>0</v>
      </c>
      <c r="Q96" s="214">
        <v>0</v>
      </c>
      <c r="R96" s="214">
        <f t="shared" si="2"/>
        <v>0</v>
      </c>
      <c r="S96" s="214">
        <v>0</v>
      </c>
      <c r="T96" s="215">
        <f t="shared" si="3"/>
        <v>0</v>
      </c>
      <c r="AR96" s="25" t="s">
        <v>175</v>
      </c>
      <c r="AT96" s="25" t="s">
        <v>170</v>
      </c>
      <c r="AU96" s="25" t="s">
        <v>80</v>
      </c>
      <c r="AY96" s="25" t="s">
        <v>168</v>
      </c>
      <c r="BE96" s="216">
        <f t="shared" si="4"/>
        <v>0</v>
      </c>
      <c r="BF96" s="216">
        <f t="shared" si="5"/>
        <v>0</v>
      </c>
      <c r="BG96" s="216">
        <f t="shared" si="6"/>
        <v>0</v>
      </c>
      <c r="BH96" s="216">
        <f t="shared" si="7"/>
        <v>0</v>
      </c>
      <c r="BI96" s="216">
        <f t="shared" si="8"/>
        <v>0</v>
      </c>
      <c r="BJ96" s="25" t="s">
        <v>78</v>
      </c>
      <c r="BK96" s="216">
        <f t="shared" si="9"/>
        <v>0</v>
      </c>
      <c r="BL96" s="25" t="s">
        <v>175</v>
      </c>
      <c r="BM96" s="25" t="s">
        <v>2130</v>
      </c>
    </row>
    <row r="97" spans="2:65" s="1" customFormat="1" ht="22.5" customHeight="1">
      <c r="B97" s="42"/>
      <c r="C97" s="205" t="s">
        <v>252</v>
      </c>
      <c r="D97" s="205" t="s">
        <v>170</v>
      </c>
      <c r="E97" s="206" t="s">
        <v>2131</v>
      </c>
      <c r="F97" s="207" t="s">
        <v>2132</v>
      </c>
      <c r="G97" s="208" t="s">
        <v>272</v>
      </c>
      <c r="H97" s="209">
        <v>15</v>
      </c>
      <c r="I97" s="210"/>
      <c r="J97" s="211">
        <f t="shared" si="0"/>
        <v>0</v>
      </c>
      <c r="K97" s="207" t="s">
        <v>174</v>
      </c>
      <c r="L97" s="62"/>
      <c r="M97" s="212" t="s">
        <v>21</v>
      </c>
      <c r="N97" s="213" t="s">
        <v>42</v>
      </c>
      <c r="O97" s="43"/>
      <c r="P97" s="214">
        <f t="shared" si="1"/>
        <v>0</v>
      </c>
      <c r="Q97" s="214">
        <v>0</v>
      </c>
      <c r="R97" s="214">
        <f t="shared" si="2"/>
        <v>0</v>
      </c>
      <c r="S97" s="214">
        <v>0</v>
      </c>
      <c r="T97" s="215">
        <f t="shared" si="3"/>
        <v>0</v>
      </c>
      <c r="AR97" s="25" t="s">
        <v>175</v>
      </c>
      <c r="AT97" s="25" t="s">
        <v>170</v>
      </c>
      <c r="AU97" s="25" t="s">
        <v>80</v>
      </c>
      <c r="AY97" s="25" t="s">
        <v>168</v>
      </c>
      <c r="BE97" s="216">
        <f t="shared" si="4"/>
        <v>0</v>
      </c>
      <c r="BF97" s="216">
        <f t="shared" si="5"/>
        <v>0</v>
      </c>
      <c r="BG97" s="216">
        <f t="shared" si="6"/>
        <v>0</v>
      </c>
      <c r="BH97" s="216">
        <f t="shared" si="7"/>
        <v>0</v>
      </c>
      <c r="BI97" s="216">
        <f t="shared" si="8"/>
        <v>0</v>
      </c>
      <c r="BJ97" s="25" t="s">
        <v>78</v>
      </c>
      <c r="BK97" s="216">
        <f t="shared" si="9"/>
        <v>0</v>
      </c>
      <c r="BL97" s="25" t="s">
        <v>175</v>
      </c>
      <c r="BM97" s="25" t="s">
        <v>2133</v>
      </c>
    </row>
    <row r="98" spans="2:65" s="1" customFormat="1" ht="22.5" customHeight="1">
      <c r="B98" s="42"/>
      <c r="C98" s="205" t="s">
        <v>258</v>
      </c>
      <c r="D98" s="205" t="s">
        <v>170</v>
      </c>
      <c r="E98" s="206" t="s">
        <v>2134</v>
      </c>
      <c r="F98" s="207" t="s">
        <v>2135</v>
      </c>
      <c r="G98" s="208" t="s">
        <v>272</v>
      </c>
      <c r="H98" s="209">
        <v>1</v>
      </c>
      <c r="I98" s="210"/>
      <c r="J98" s="211">
        <f t="shared" si="0"/>
        <v>0</v>
      </c>
      <c r="K98" s="207" t="s">
        <v>174</v>
      </c>
      <c r="L98" s="62"/>
      <c r="M98" s="212" t="s">
        <v>21</v>
      </c>
      <c r="N98" s="213" t="s">
        <v>42</v>
      </c>
      <c r="O98" s="43"/>
      <c r="P98" s="214">
        <f t="shared" si="1"/>
        <v>0</v>
      </c>
      <c r="Q98" s="214">
        <v>0</v>
      </c>
      <c r="R98" s="214">
        <f t="shared" si="2"/>
        <v>0</v>
      </c>
      <c r="S98" s="214">
        <v>0</v>
      </c>
      <c r="T98" s="215">
        <f t="shared" si="3"/>
        <v>0</v>
      </c>
      <c r="AR98" s="25" t="s">
        <v>175</v>
      </c>
      <c r="AT98" s="25" t="s">
        <v>170</v>
      </c>
      <c r="AU98" s="25" t="s">
        <v>80</v>
      </c>
      <c r="AY98" s="25" t="s">
        <v>168</v>
      </c>
      <c r="BE98" s="216">
        <f t="shared" si="4"/>
        <v>0</v>
      </c>
      <c r="BF98" s="216">
        <f t="shared" si="5"/>
        <v>0</v>
      </c>
      <c r="BG98" s="216">
        <f t="shared" si="6"/>
        <v>0</v>
      </c>
      <c r="BH98" s="216">
        <f t="shared" si="7"/>
        <v>0</v>
      </c>
      <c r="BI98" s="216">
        <f t="shared" si="8"/>
        <v>0</v>
      </c>
      <c r="BJ98" s="25" t="s">
        <v>78</v>
      </c>
      <c r="BK98" s="216">
        <f t="shared" si="9"/>
        <v>0</v>
      </c>
      <c r="BL98" s="25" t="s">
        <v>175</v>
      </c>
      <c r="BM98" s="25" t="s">
        <v>2136</v>
      </c>
    </row>
    <row r="99" spans="2:65" s="1" customFormat="1" ht="31.5" customHeight="1">
      <c r="B99" s="42"/>
      <c r="C99" s="205" t="s">
        <v>269</v>
      </c>
      <c r="D99" s="205" t="s">
        <v>170</v>
      </c>
      <c r="E99" s="206" t="s">
        <v>2137</v>
      </c>
      <c r="F99" s="207" t="s">
        <v>2138</v>
      </c>
      <c r="G99" s="208" t="s">
        <v>272</v>
      </c>
      <c r="H99" s="209">
        <v>45</v>
      </c>
      <c r="I99" s="210"/>
      <c r="J99" s="211">
        <f t="shared" si="0"/>
        <v>0</v>
      </c>
      <c r="K99" s="207" t="s">
        <v>174</v>
      </c>
      <c r="L99" s="62"/>
      <c r="M99" s="212" t="s">
        <v>21</v>
      </c>
      <c r="N99" s="213" t="s">
        <v>42</v>
      </c>
      <c r="O99" s="43"/>
      <c r="P99" s="214">
        <f t="shared" si="1"/>
        <v>0</v>
      </c>
      <c r="Q99" s="214">
        <v>0</v>
      </c>
      <c r="R99" s="214">
        <f t="shared" si="2"/>
        <v>0</v>
      </c>
      <c r="S99" s="214">
        <v>0</v>
      </c>
      <c r="T99" s="215">
        <f t="shared" si="3"/>
        <v>0</v>
      </c>
      <c r="AR99" s="25" t="s">
        <v>175</v>
      </c>
      <c r="AT99" s="25" t="s">
        <v>170</v>
      </c>
      <c r="AU99" s="25" t="s">
        <v>80</v>
      </c>
      <c r="AY99" s="25" t="s">
        <v>168</v>
      </c>
      <c r="BE99" s="216">
        <f t="shared" si="4"/>
        <v>0</v>
      </c>
      <c r="BF99" s="216">
        <f t="shared" si="5"/>
        <v>0</v>
      </c>
      <c r="BG99" s="216">
        <f t="shared" si="6"/>
        <v>0</v>
      </c>
      <c r="BH99" s="216">
        <f t="shared" si="7"/>
        <v>0</v>
      </c>
      <c r="BI99" s="216">
        <f t="shared" si="8"/>
        <v>0</v>
      </c>
      <c r="BJ99" s="25" t="s">
        <v>78</v>
      </c>
      <c r="BK99" s="216">
        <f t="shared" si="9"/>
        <v>0</v>
      </c>
      <c r="BL99" s="25" t="s">
        <v>175</v>
      </c>
      <c r="BM99" s="25" t="s">
        <v>2139</v>
      </c>
    </row>
    <row r="100" spans="2:65" s="13" customFormat="1" ht="13.5">
      <c r="B100" s="229"/>
      <c r="C100" s="230"/>
      <c r="D100" s="242" t="s">
        <v>177</v>
      </c>
      <c r="E100" s="252" t="s">
        <v>21</v>
      </c>
      <c r="F100" s="253" t="s">
        <v>2140</v>
      </c>
      <c r="G100" s="230"/>
      <c r="H100" s="254">
        <v>45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AT100" s="239" t="s">
        <v>177</v>
      </c>
      <c r="AU100" s="239" t="s">
        <v>80</v>
      </c>
      <c r="AV100" s="13" t="s">
        <v>80</v>
      </c>
      <c r="AW100" s="13" t="s">
        <v>35</v>
      </c>
      <c r="AX100" s="13" t="s">
        <v>78</v>
      </c>
      <c r="AY100" s="239" t="s">
        <v>168</v>
      </c>
    </row>
    <row r="101" spans="2:65" s="1" customFormat="1" ht="31.5" customHeight="1">
      <c r="B101" s="42"/>
      <c r="C101" s="205" t="s">
        <v>275</v>
      </c>
      <c r="D101" s="205" t="s">
        <v>170</v>
      </c>
      <c r="E101" s="206" t="s">
        <v>2141</v>
      </c>
      <c r="F101" s="207" t="s">
        <v>2142</v>
      </c>
      <c r="G101" s="208" t="s">
        <v>272</v>
      </c>
      <c r="H101" s="209">
        <v>3</v>
      </c>
      <c r="I101" s="210"/>
      <c r="J101" s="211">
        <f>ROUND(I101*H101,2)</f>
        <v>0</v>
      </c>
      <c r="K101" s="207" t="s">
        <v>174</v>
      </c>
      <c r="L101" s="62"/>
      <c r="M101" s="212" t="s">
        <v>21</v>
      </c>
      <c r="N101" s="213" t="s">
        <v>42</v>
      </c>
      <c r="O101" s="43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AR101" s="25" t="s">
        <v>175</v>
      </c>
      <c r="AT101" s="25" t="s">
        <v>170</v>
      </c>
      <c r="AU101" s="25" t="s">
        <v>80</v>
      </c>
      <c r="AY101" s="25" t="s">
        <v>168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25" t="s">
        <v>78</v>
      </c>
      <c r="BK101" s="216">
        <f>ROUND(I101*H101,2)</f>
        <v>0</v>
      </c>
      <c r="BL101" s="25" t="s">
        <v>175</v>
      </c>
      <c r="BM101" s="25" t="s">
        <v>2143</v>
      </c>
    </row>
    <row r="102" spans="2:65" s="13" customFormat="1" ht="13.5">
      <c r="B102" s="229"/>
      <c r="C102" s="230"/>
      <c r="D102" s="242" t="s">
        <v>177</v>
      </c>
      <c r="E102" s="252" t="s">
        <v>21</v>
      </c>
      <c r="F102" s="253" t="s">
        <v>2144</v>
      </c>
      <c r="G102" s="230"/>
      <c r="H102" s="254">
        <v>3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AT102" s="239" t="s">
        <v>177</v>
      </c>
      <c r="AU102" s="239" t="s">
        <v>80</v>
      </c>
      <c r="AV102" s="13" t="s">
        <v>80</v>
      </c>
      <c r="AW102" s="13" t="s">
        <v>35</v>
      </c>
      <c r="AX102" s="13" t="s">
        <v>78</v>
      </c>
      <c r="AY102" s="239" t="s">
        <v>168</v>
      </c>
    </row>
    <row r="103" spans="2:65" s="1" customFormat="1" ht="31.5" customHeight="1">
      <c r="B103" s="42"/>
      <c r="C103" s="205" t="s">
        <v>10</v>
      </c>
      <c r="D103" s="205" t="s">
        <v>170</v>
      </c>
      <c r="E103" s="206" t="s">
        <v>2145</v>
      </c>
      <c r="F103" s="207" t="s">
        <v>2146</v>
      </c>
      <c r="G103" s="208" t="s">
        <v>272</v>
      </c>
      <c r="H103" s="209">
        <v>45</v>
      </c>
      <c r="I103" s="210"/>
      <c r="J103" s="211">
        <f>ROUND(I103*H103,2)</f>
        <v>0</v>
      </c>
      <c r="K103" s="207" t="s">
        <v>174</v>
      </c>
      <c r="L103" s="62"/>
      <c r="M103" s="212" t="s">
        <v>21</v>
      </c>
      <c r="N103" s="213" t="s">
        <v>42</v>
      </c>
      <c r="O103" s="43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AR103" s="25" t="s">
        <v>175</v>
      </c>
      <c r="AT103" s="25" t="s">
        <v>170</v>
      </c>
      <c r="AU103" s="25" t="s">
        <v>80</v>
      </c>
      <c r="AY103" s="25" t="s">
        <v>168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25" t="s">
        <v>78</v>
      </c>
      <c r="BK103" s="216">
        <f>ROUND(I103*H103,2)</f>
        <v>0</v>
      </c>
      <c r="BL103" s="25" t="s">
        <v>175</v>
      </c>
      <c r="BM103" s="25" t="s">
        <v>2147</v>
      </c>
    </row>
    <row r="104" spans="2:65" s="1" customFormat="1" ht="31.5" customHeight="1">
      <c r="B104" s="42"/>
      <c r="C104" s="205" t="s">
        <v>286</v>
      </c>
      <c r="D104" s="205" t="s">
        <v>170</v>
      </c>
      <c r="E104" s="206" t="s">
        <v>2148</v>
      </c>
      <c r="F104" s="207" t="s">
        <v>2149</v>
      </c>
      <c r="G104" s="208" t="s">
        <v>272</v>
      </c>
      <c r="H104" s="209">
        <v>3</v>
      </c>
      <c r="I104" s="210"/>
      <c r="J104" s="211">
        <f>ROUND(I104*H104,2)</f>
        <v>0</v>
      </c>
      <c r="K104" s="207" t="s">
        <v>174</v>
      </c>
      <c r="L104" s="62"/>
      <c r="M104" s="212" t="s">
        <v>21</v>
      </c>
      <c r="N104" s="213" t="s">
        <v>42</v>
      </c>
      <c r="O104" s="43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AR104" s="25" t="s">
        <v>175</v>
      </c>
      <c r="AT104" s="25" t="s">
        <v>170</v>
      </c>
      <c r="AU104" s="25" t="s">
        <v>80</v>
      </c>
      <c r="AY104" s="25" t="s">
        <v>168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25" t="s">
        <v>78</v>
      </c>
      <c r="BK104" s="216">
        <f>ROUND(I104*H104,2)</f>
        <v>0</v>
      </c>
      <c r="BL104" s="25" t="s">
        <v>175</v>
      </c>
      <c r="BM104" s="25" t="s">
        <v>2150</v>
      </c>
    </row>
    <row r="105" spans="2:65" s="1" customFormat="1" ht="22.5" customHeight="1">
      <c r="B105" s="42"/>
      <c r="C105" s="205" t="s">
        <v>292</v>
      </c>
      <c r="D105" s="205" t="s">
        <v>170</v>
      </c>
      <c r="E105" s="206" t="s">
        <v>2151</v>
      </c>
      <c r="F105" s="207" t="s">
        <v>2152</v>
      </c>
      <c r="G105" s="208" t="s">
        <v>272</v>
      </c>
      <c r="H105" s="209">
        <v>45</v>
      </c>
      <c r="I105" s="210"/>
      <c r="J105" s="211">
        <f>ROUND(I105*H105,2)</f>
        <v>0</v>
      </c>
      <c r="K105" s="207" t="s">
        <v>174</v>
      </c>
      <c r="L105" s="62"/>
      <c r="M105" s="212" t="s">
        <v>21</v>
      </c>
      <c r="N105" s="213" t="s">
        <v>42</v>
      </c>
      <c r="O105" s="43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AR105" s="25" t="s">
        <v>175</v>
      </c>
      <c r="AT105" s="25" t="s">
        <v>170</v>
      </c>
      <c r="AU105" s="25" t="s">
        <v>80</v>
      </c>
      <c r="AY105" s="25" t="s">
        <v>168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25" t="s">
        <v>78</v>
      </c>
      <c r="BK105" s="216">
        <f>ROUND(I105*H105,2)</f>
        <v>0</v>
      </c>
      <c r="BL105" s="25" t="s">
        <v>175</v>
      </c>
      <c r="BM105" s="25" t="s">
        <v>2153</v>
      </c>
    </row>
    <row r="106" spans="2:65" s="1" customFormat="1" ht="22.5" customHeight="1">
      <c r="B106" s="42"/>
      <c r="C106" s="205" t="s">
        <v>299</v>
      </c>
      <c r="D106" s="205" t="s">
        <v>170</v>
      </c>
      <c r="E106" s="206" t="s">
        <v>2154</v>
      </c>
      <c r="F106" s="207" t="s">
        <v>2155</v>
      </c>
      <c r="G106" s="208" t="s">
        <v>272</v>
      </c>
      <c r="H106" s="209">
        <v>3</v>
      </c>
      <c r="I106" s="210"/>
      <c r="J106" s="211">
        <f>ROUND(I106*H106,2)</f>
        <v>0</v>
      </c>
      <c r="K106" s="207" t="s">
        <v>174</v>
      </c>
      <c r="L106" s="62"/>
      <c r="M106" s="212" t="s">
        <v>21</v>
      </c>
      <c r="N106" s="213" t="s">
        <v>42</v>
      </c>
      <c r="O106" s="43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25" t="s">
        <v>175</v>
      </c>
      <c r="AT106" s="25" t="s">
        <v>170</v>
      </c>
      <c r="AU106" s="25" t="s">
        <v>80</v>
      </c>
      <c r="AY106" s="25" t="s">
        <v>168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25" t="s">
        <v>78</v>
      </c>
      <c r="BK106" s="216">
        <f>ROUND(I106*H106,2)</f>
        <v>0</v>
      </c>
      <c r="BL106" s="25" t="s">
        <v>175</v>
      </c>
      <c r="BM106" s="25" t="s">
        <v>2156</v>
      </c>
    </row>
    <row r="107" spans="2:65" s="1" customFormat="1" ht="22.5" customHeight="1">
      <c r="B107" s="42"/>
      <c r="C107" s="205" t="s">
        <v>303</v>
      </c>
      <c r="D107" s="205" t="s">
        <v>170</v>
      </c>
      <c r="E107" s="206" t="s">
        <v>2157</v>
      </c>
      <c r="F107" s="207" t="s">
        <v>2158</v>
      </c>
      <c r="G107" s="208" t="s">
        <v>245</v>
      </c>
      <c r="H107" s="209">
        <v>9.984</v>
      </c>
      <c r="I107" s="210"/>
      <c r="J107" s="211">
        <f>ROUND(I107*H107,2)</f>
        <v>0</v>
      </c>
      <c r="K107" s="207" t="s">
        <v>21</v>
      </c>
      <c r="L107" s="62"/>
      <c r="M107" s="212" t="s">
        <v>21</v>
      </c>
      <c r="N107" s="213" t="s">
        <v>42</v>
      </c>
      <c r="O107" s="43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AR107" s="25" t="s">
        <v>175</v>
      </c>
      <c r="AT107" s="25" t="s">
        <v>170</v>
      </c>
      <c r="AU107" s="25" t="s">
        <v>80</v>
      </c>
      <c r="AY107" s="25" t="s">
        <v>168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25" t="s">
        <v>78</v>
      </c>
      <c r="BK107" s="216">
        <f>ROUND(I107*H107,2)</f>
        <v>0</v>
      </c>
      <c r="BL107" s="25" t="s">
        <v>175</v>
      </c>
      <c r="BM107" s="25" t="s">
        <v>2159</v>
      </c>
    </row>
    <row r="108" spans="2:65" s="12" customFormat="1" ht="13.5">
      <c r="B108" s="217"/>
      <c r="C108" s="218"/>
      <c r="D108" s="219" t="s">
        <v>177</v>
      </c>
      <c r="E108" s="220" t="s">
        <v>21</v>
      </c>
      <c r="F108" s="221" t="s">
        <v>2160</v>
      </c>
      <c r="G108" s="218"/>
      <c r="H108" s="222" t="s">
        <v>21</v>
      </c>
      <c r="I108" s="223"/>
      <c r="J108" s="218"/>
      <c r="K108" s="218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177</v>
      </c>
      <c r="AU108" s="228" t="s">
        <v>80</v>
      </c>
      <c r="AV108" s="12" t="s">
        <v>78</v>
      </c>
      <c r="AW108" s="12" t="s">
        <v>35</v>
      </c>
      <c r="AX108" s="12" t="s">
        <v>71</v>
      </c>
      <c r="AY108" s="228" t="s">
        <v>168</v>
      </c>
    </row>
    <row r="109" spans="2:65" s="13" customFormat="1" ht="13.5">
      <c r="B109" s="229"/>
      <c r="C109" s="230"/>
      <c r="D109" s="219" t="s">
        <v>177</v>
      </c>
      <c r="E109" s="231" t="s">
        <v>21</v>
      </c>
      <c r="F109" s="232" t="s">
        <v>2161</v>
      </c>
      <c r="G109" s="230"/>
      <c r="H109" s="233">
        <v>0.51900000000000002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AT109" s="239" t="s">
        <v>177</v>
      </c>
      <c r="AU109" s="239" t="s">
        <v>80</v>
      </c>
      <c r="AV109" s="13" t="s">
        <v>80</v>
      </c>
      <c r="AW109" s="13" t="s">
        <v>35</v>
      </c>
      <c r="AX109" s="13" t="s">
        <v>71</v>
      </c>
      <c r="AY109" s="239" t="s">
        <v>168</v>
      </c>
    </row>
    <row r="110" spans="2:65" s="13" customFormat="1" ht="13.5">
      <c r="B110" s="229"/>
      <c r="C110" s="230"/>
      <c r="D110" s="219" t="s">
        <v>177</v>
      </c>
      <c r="E110" s="231" t="s">
        <v>21</v>
      </c>
      <c r="F110" s="232" t="s">
        <v>2162</v>
      </c>
      <c r="G110" s="230"/>
      <c r="H110" s="233">
        <v>2.242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AT110" s="239" t="s">
        <v>177</v>
      </c>
      <c r="AU110" s="239" t="s">
        <v>80</v>
      </c>
      <c r="AV110" s="13" t="s">
        <v>80</v>
      </c>
      <c r="AW110" s="13" t="s">
        <v>35</v>
      </c>
      <c r="AX110" s="13" t="s">
        <v>71</v>
      </c>
      <c r="AY110" s="239" t="s">
        <v>168</v>
      </c>
    </row>
    <row r="111" spans="2:65" s="13" customFormat="1" ht="13.5">
      <c r="B111" s="229"/>
      <c r="C111" s="230"/>
      <c r="D111" s="219" t="s">
        <v>177</v>
      </c>
      <c r="E111" s="231" t="s">
        <v>21</v>
      </c>
      <c r="F111" s="232" t="s">
        <v>2163</v>
      </c>
      <c r="G111" s="230"/>
      <c r="H111" s="233">
        <v>2.0609999999999999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AT111" s="239" t="s">
        <v>177</v>
      </c>
      <c r="AU111" s="239" t="s">
        <v>80</v>
      </c>
      <c r="AV111" s="13" t="s">
        <v>80</v>
      </c>
      <c r="AW111" s="13" t="s">
        <v>35</v>
      </c>
      <c r="AX111" s="13" t="s">
        <v>71</v>
      </c>
      <c r="AY111" s="239" t="s">
        <v>168</v>
      </c>
    </row>
    <row r="112" spans="2:65" s="13" customFormat="1" ht="13.5">
      <c r="B112" s="229"/>
      <c r="C112" s="230"/>
      <c r="D112" s="219" t="s">
        <v>177</v>
      </c>
      <c r="E112" s="231" t="s">
        <v>21</v>
      </c>
      <c r="F112" s="232" t="s">
        <v>2164</v>
      </c>
      <c r="G112" s="230"/>
      <c r="H112" s="233">
        <v>3.4119999999999999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177</v>
      </c>
      <c r="AU112" s="239" t="s">
        <v>80</v>
      </c>
      <c r="AV112" s="13" t="s">
        <v>80</v>
      </c>
      <c r="AW112" s="13" t="s">
        <v>35</v>
      </c>
      <c r="AX112" s="13" t="s">
        <v>71</v>
      </c>
      <c r="AY112" s="239" t="s">
        <v>168</v>
      </c>
    </row>
    <row r="113" spans="2:51" s="13" customFormat="1" ht="13.5">
      <c r="B113" s="229"/>
      <c r="C113" s="230"/>
      <c r="D113" s="219" t="s">
        <v>177</v>
      </c>
      <c r="E113" s="231" t="s">
        <v>21</v>
      </c>
      <c r="F113" s="232" t="s">
        <v>2165</v>
      </c>
      <c r="G113" s="230"/>
      <c r="H113" s="233">
        <v>1.75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AT113" s="239" t="s">
        <v>177</v>
      </c>
      <c r="AU113" s="239" t="s">
        <v>80</v>
      </c>
      <c r="AV113" s="13" t="s">
        <v>80</v>
      </c>
      <c r="AW113" s="13" t="s">
        <v>35</v>
      </c>
      <c r="AX113" s="13" t="s">
        <v>71</v>
      </c>
      <c r="AY113" s="239" t="s">
        <v>168</v>
      </c>
    </row>
    <row r="114" spans="2:51" s="14" customFormat="1" ht="13.5">
      <c r="B114" s="240"/>
      <c r="C114" s="241"/>
      <c r="D114" s="219" t="s">
        <v>177</v>
      </c>
      <c r="E114" s="265" t="s">
        <v>21</v>
      </c>
      <c r="F114" s="266" t="s">
        <v>184</v>
      </c>
      <c r="G114" s="241"/>
      <c r="H114" s="267">
        <v>9.984</v>
      </c>
      <c r="I114" s="246"/>
      <c r="J114" s="241"/>
      <c r="K114" s="241"/>
      <c r="L114" s="247"/>
      <c r="M114" s="284"/>
      <c r="N114" s="285"/>
      <c r="O114" s="285"/>
      <c r="P114" s="285"/>
      <c r="Q114" s="285"/>
      <c r="R114" s="285"/>
      <c r="S114" s="285"/>
      <c r="T114" s="286"/>
      <c r="AT114" s="251" t="s">
        <v>177</v>
      </c>
      <c r="AU114" s="251" t="s">
        <v>80</v>
      </c>
      <c r="AV114" s="14" t="s">
        <v>175</v>
      </c>
      <c r="AW114" s="14" t="s">
        <v>35</v>
      </c>
      <c r="AX114" s="14" t="s">
        <v>78</v>
      </c>
      <c r="AY114" s="251" t="s">
        <v>168</v>
      </c>
    </row>
    <row r="115" spans="2:51" s="1" customFormat="1" ht="6.95" customHeight="1">
      <c r="B115" s="57"/>
      <c r="C115" s="58"/>
      <c r="D115" s="58"/>
      <c r="E115" s="58"/>
      <c r="F115" s="58"/>
      <c r="G115" s="58"/>
      <c r="H115" s="58"/>
      <c r="I115" s="149"/>
      <c r="J115" s="58"/>
      <c r="K115" s="58"/>
      <c r="L115" s="62"/>
    </row>
  </sheetData>
  <sheetProtection password="CC35" sheet="1" objects="1" scenarios="1" formatCells="0" formatColumns="0" formatRows="0" sort="0" autoFilter="0"/>
  <autoFilter ref="C83:K114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6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9" t="s">
        <v>113</v>
      </c>
      <c r="H1" s="419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1"/>
      <c r="M2" s="411"/>
      <c r="N2" s="411"/>
      <c r="O2" s="411"/>
      <c r="P2" s="411"/>
      <c r="Q2" s="411"/>
      <c r="R2" s="411"/>
      <c r="S2" s="411"/>
      <c r="T2" s="411"/>
      <c r="U2" s="411"/>
      <c r="V2" s="411"/>
      <c r="AT2" s="25" t="s">
        <v>100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2" t="str">
        <f>'Rekapitulace stavby'!K6</f>
        <v>Zateplení budovy a výměna oken, odloučené pracoviště Jilemnického 2 - příprava</v>
      </c>
      <c r="F7" s="413"/>
      <c r="G7" s="413"/>
      <c r="H7" s="413"/>
      <c r="I7" s="127"/>
      <c r="J7" s="30"/>
      <c r="K7" s="32"/>
    </row>
    <row r="8" spans="1:70">
      <c r="B8" s="29"/>
      <c r="C8" s="30"/>
      <c r="D8" s="38" t="s">
        <v>118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2" t="s">
        <v>2166</v>
      </c>
      <c r="F9" s="414"/>
      <c r="G9" s="414"/>
      <c r="H9" s="414"/>
      <c r="I9" s="128"/>
      <c r="J9" s="43"/>
      <c r="K9" s="46"/>
    </row>
    <row r="10" spans="1:70" s="1" customFormat="1">
      <c r="B10" s="42"/>
      <c r="C10" s="43"/>
      <c r="D10" s="38" t="s">
        <v>120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5" t="s">
        <v>2167</v>
      </c>
      <c r="F11" s="414"/>
      <c r="G11" s="414"/>
      <c r="H11" s="414"/>
      <c r="I11" s="128"/>
      <c r="J11" s="43"/>
      <c r="K11" s="46"/>
    </row>
    <row r="12" spans="1:70" s="1" customFormat="1" ht="13.5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9.10.2017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">
        <v>21</v>
      </c>
      <c r="K16" s="46"/>
    </row>
    <row r="17" spans="2:11" s="1" customFormat="1" ht="18" customHeight="1">
      <c r="B17" s="42"/>
      <c r="C17" s="43"/>
      <c r="D17" s="43"/>
      <c r="E17" s="36" t="s">
        <v>29</v>
      </c>
      <c r="F17" s="43"/>
      <c r="G17" s="43"/>
      <c r="H17" s="43"/>
      <c r="I17" s="129" t="s">
        <v>30</v>
      </c>
      <c r="J17" s="36" t="s">
        <v>21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31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30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33</v>
      </c>
      <c r="E22" s="43"/>
      <c r="F22" s="43"/>
      <c r="G22" s="43"/>
      <c r="H22" s="43"/>
      <c r="I22" s="129" t="s">
        <v>28</v>
      </c>
      <c r="J22" s="36" t="s">
        <v>21</v>
      </c>
      <c r="K22" s="46"/>
    </row>
    <row r="23" spans="2:11" s="1" customFormat="1" ht="18" customHeight="1">
      <c r="B23" s="42"/>
      <c r="C23" s="43"/>
      <c r="D23" s="43"/>
      <c r="E23" s="36" t="s">
        <v>34</v>
      </c>
      <c r="F23" s="43"/>
      <c r="G23" s="43"/>
      <c r="H23" s="43"/>
      <c r="I23" s="129" t="s">
        <v>30</v>
      </c>
      <c r="J23" s="36" t="s">
        <v>21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36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7" t="s">
        <v>21</v>
      </c>
      <c r="F26" s="377"/>
      <c r="G26" s="377"/>
      <c r="H26" s="377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37</v>
      </c>
      <c r="E29" s="43"/>
      <c r="F29" s="43"/>
      <c r="G29" s="43"/>
      <c r="H29" s="43"/>
      <c r="I29" s="128"/>
      <c r="J29" s="138">
        <f>ROUND(J104,2)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39</v>
      </c>
      <c r="G31" s="43"/>
      <c r="H31" s="43"/>
      <c r="I31" s="139" t="s">
        <v>38</v>
      </c>
      <c r="J31" s="47" t="s">
        <v>40</v>
      </c>
      <c r="K31" s="46"/>
    </row>
    <row r="32" spans="2:11" s="1" customFormat="1" ht="14.45" customHeight="1">
      <c r="B32" s="42"/>
      <c r="C32" s="43"/>
      <c r="D32" s="50" t="s">
        <v>41</v>
      </c>
      <c r="E32" s="50" t="s">
        <v>42</v>
      </c>
      <c r="F32" s="140">
        <f>ROUND(SUM(BE104:BE1059), 2)</f>
        <v>0</v>
      </c>
      <c r="G32" s="43"/>
      <c r="H32" s="43"/>
      <c r="I32" s="141">
        <v>0.21</v>
      </c>
      <c r="J32" s="140">
        <f>ROUND(ROUND((SUM(BE104:BE1059)),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43</v>
      </c>
      <c r="F33" s="140">
        <f>ROUND(SUM(BF104:BF1059), 2)</f>
        <v>0</v>
      </c>
      <c r="G33" s="43"/>
      <c r="H33" s="43"/>
      <c r="I33" s="141">
        <v>0.15</v>
      </c>
      <c r="J33" s="140">
        <f>ROUND(ROUND((SUM(BF104:BF1059)),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ROUND(SUM(BG104:BG1059),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45</v>
      </c>
      <c r="F35" s="140">
        <f>ROUND(SUM(BH104:BH1059),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46</v>
      </c>
      <c r="F36" s="140">
        <f>ROUND(SUM(BI104:BI1059),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47</v>
      </c>
      <c r="E38" s="80"/>
      <c r="F38" s="80"/>
      <c r="G38" s="144" t="s">
        <v>48</v>
      </c>
      <c r="H38" s="145" t="s">
        <v>49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122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2" t="str">
        <f>E7</f>
        <v>Zateplení budovy a výměna oken, odloučené pracoviště Jilemnického 2 - příprava</v>
      </c>
      <c r="F47" s="413"/>
      <c r="G47" s="413"/>
      <c r="H47" s="413"/>
      <c r="I47" s="128"/>
      <c r="J47" s="43"/>
      <c r="K47" s="46"/>
    </row>
    <row r="48" spans="2:11">
      <c r="B48" s="29"/>
      <c r="C48" s="38" t="s">
        <v>118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2" t="s">
        <v>2166</v>
      </c>
      <c r="F49" s="414"/>
      <c r="G49" s="414"/>
      <c r="H49" s="414"/>
      <c r="I49" s="128"/>
      <c r="J49" s="43"/>
      <c r="K49" s="46"/>
    </row>
    <row r="50" spans="2:47" s="1" customFormat="1" ht="14.45" customHeight="1">
      <c r="B50" s="42"/>
      <c r="C50" s="38" t="s">
        <v>120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5" t="str">
        <f>E11</f>
        <v>021 - Architektonicko-stavební řešení</v>
      </c>
      <c r="F51" s="414"/>
      <c r="G51" s="414"/>
      <c r="H51" s="414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Hodonín</v>
      </c>
      <c r="G53" s="43"/>
      <c r="H53" s="43"/>
      <c r="I53" s="129" t="s">
        <v>25</v>
      </c>
      <c r="J53" s="130" t="str">
        <f>IF(J14="","",J14)</f>
        <v>9.10.2017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>
      <c r="B55" s="42"/>
      <c r="C55" s="38" t="s">
        <v>27</v>
      </c>
      <c r="D55" s="43"/>
      <c r="E55" s="43"/>
      <c r="F55" s="36" t="str">
        <f>E17</f>
        <v>ISŠ Hodonín, příspěvková organizace</v>
      </c>
      <c r="G55" s="43"/>
      <c r="H55" s="43"/>
      <c r="I55" s="129" t="s">
        <v>33</v>
      </c>
      <c r="J55" s="36" t="str">
        <f>E23</f>
        <v>Smart projekt CZ s.r.o.</v>
      </c>
      <c r="K55" s="46"/>
    </row>
    <row r="56" spans="2:47" s="1" customFormat="1" ht="14.45" customHeight="1">
      <c r="B56" s="42"/>
      <c r="C56" s="38" t="s">
        <v>31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123</v>
      </c>
      <c r="D58" s="142"/>
      <c r="E58" s="142"/>
      <c r="F58" s="142"/>
      <c r="G58" s="142"/>
      <c r="H58" s="142"/>
      <c r="I58" s="155"/>
      <c r="J58" s="156" t="s">
        <v>124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125</v>
      </c>
      <c r="D60" s="43"/>
      <c r="E60" s="43"/>
      <c r="F60" s="43"/>
      <c r="G60" s="43"/>
      <c r="H60" s="43"/>
      <c r="I60" s="128"/>
      <c r="J60" s="138">
        <f>J104</f>
        <v>0</v>
      </c>
      <c r="K60" s="46"/>
      <c r="AU60" s="25" t="s">
        <v>126</v>
      </c>
    </row>
    <row r="61" spans="2:47" s="8" customFormat="1" ht="24.95" customHeight="1">
      <c r="B61" s="159"/>
      <c r="C61" s="160"/>
      <c r="D61" s="161" t="s">
        <v>127</v>
      </c>
      <c r="E61" s="162"/>
      <c r="F61" s="162"/>
      <c r="G61" s="162"/>
      <c r="H61" s="162"/>
      <c r="I61" s="163"/>
      <c r="J61" s="164">
        <f>J105</f>
        <v>0</v>
      </c>
      <c r="K61" s="165"/>
    </row>
    <row r="62" spans="2:47" s="9" customFormat="1" ht="19.899999999999999" customHeight="1">
      <c r="B62" s="166"/>
      <c r="C62" s="167"/>
      <c r="D62" s="168" t="s">
        <v>128</v>
      </c>
      <c r="E62" s="169"/>
      <c r="F62" s="169"/>
      <c r="G62" s="169"/>
      <c r="H62" s="169"/>
      <c r="I62" s="170"/>
      <c r="J62" s="171">
        <f>J106</f>
        <v>0</v>
      </c>
      <c r="K62" s="172"/>
    </row>
    <row r="63" spans="2:47" s="9" customFormat="1" ht="19.899999999999999" customHeight="1">
      <c r="B63" s="166"/>
      <c r="C63" s="167"/>
      <c r="D63" s="168" t="s">
        <v>2168</v>
      </c>
      <c r="E63" s="169"/>
      <c r="F63" s="169"/>
      <c r="G63" s="169"/>
      <c r="H63" s="169"/>
      <c r="I63" s="170"/>
      <c r="J63" s="171">
        <f>J174</f>
        <v>0</v>
      </c>
      <c r="K63" s="172"/>
    </row>
    <row r="64" spans="2:47" s="9" customFormat="1" ht="19.899999999999999" customHeight="1">
      <c r="B64" s="166"/>
      <c r="C64" s="167"/>
      <c r="D64" s="168" t="s">
        <v>129</v>
      </c>
      <c r="E64" s="169"/>
      <c r="F64" s="169"/>
      <c r="G64" s="169"/>
      <c r="H64" s="169"/>
      <c r="I64" s="170"/>
      <c r="J64" s="171">
        <f>J178</f>
        <v>0</v>
      </c>
      <c r="K64" s="172"/>
    </row>
    <row r="65" spans="2:11" s="9" customFormat="1" ht="19.899999999999999" customHeight="1">
      <c r="B65" s="166"/>
      <c r="C65" s="167"/>
      <c r="D65" s="168" t="s">
        <v>2169</v>
      </c>
      <c r="E65" s="169"/>
      <c r="F65" s="169"/>
      <c r="G65" s="169"/>
      <c r="H65" s="169"/>
      <c r="I65" s="170"/>
      <c r="J65" s="171">
        <f>J196</f>
        <v>0</v>
      </c>
      <c r="K65" s="172"/>
    </row>
    <row r="66" spans="2:11" s="9" customFormat="1" ht="19.899999999999999" customHeight="1">
      <c r="B66" s="166"/>
      <c r="C66" s="167"/>
      <c r="D66" s="168" t="s">
        <v>130</v>
      </c>
      <c r="E66" s="169"/>
      <c r="F66" s="169"/>
      <c r="G66" s="169"/>
      <c r="H66" s="169"/>
      <c r="I66" s="170"/>
      <c r="J66" s="171">
        <f>J207</f>
        <v>0</v>
      </c>
      <c r="K66" s="172"/>
    </row>
    <row r="67" spans="2:11" s="9" customFormat="1" ht="19.899999999999999" customHeight="1">
      <c r="B67" s="166"/>
      <c r="C67" s="167"/>
      <c r="D67" s="168" t="s">
        <v>131</v>
      </c>
      <c r="E67" s="169"/>
      <c r="F67" s="169"/>
      <c r="G67" s="169"/>
      <c r="H67" s="169"/>
      <c r="I67" s="170"/>
      <c r="J67" s="171">
        <f>J257</f>
        <v>0</v>
      </c>
      <c r="K67" s="172"/>
    </row>
    <row r="68" spans="2:11" s="9" customFormat="1" ht="19.899999999999999" customHeight="1">
      <c r="B68" s="166"/>
      <c r="C68" s="167"/>
      <c r="D68" s="168" t="s">
        <v>132</v>
      </c>
      <c r="E68" s="169"/>
      <c r="F68" s="169"/>
      <c r="G68" s="169"/>
      <c r="H68" s="169"/>
      <c r="I68" s="170"/>
      <c r="J68" s="171">
        <f>J689</f>
        <v>0</v>
      </c>
      <c r="K68" s="172"/>
    </row>
    <row r="69" spans="2:11" s="9" customFormat="1" ht="19.899999999999999" customHeight="1">
      <c r="B69" s="166"/>
      <c r="C69" s="167"/>
      <c r="D69" s="168" t="s">
        <v>133</v>
      </c>
      <c r="E69" s="169"/>
      <c r="F69" s="169"/>
      <c r="G69" s="169"/>
      <c r="H69" s="169"/>
      <c r="I69" s="170"/>
      <c r="J69" s="171">
        <f>J828</f>
        <v>0</v>
      </c>
      <c r="K69" s="172"/>
    </row>
    <row r="70" spans="2:11" s="9" customFormat="1" ht="19.899999999999999" customHeight="1">
      <c r="B70" s="166"/>
      <c r="C70" s="167"/>
      <c r="D70" s="168" t="s">
        <v>134</v>
      </c>
      <c r="E70" s="169"/>
      <c r="F70" s="169"/>
      <c r="G70" s="169"/>
      <c r="H70" s="169"/>
      <c r="I70" s="170"/>
      <c r="J70" s="171">
        <f>J834</f>
        <v>0</v>
      </c>
      <c r="K70" s="172"/>
    </row>
    <row r="71" spans="2:11" s="8" customFormat="1" ht="24.95" customHeight="1">
      <c r="B71" s="159"/>
      <c r="C71" s="160"/>
      <c r="D71" s="161" t="s">
        <v>135</v>
      </c>
      <c r="E71" s="162"/>
      <c r="F71" s="162"/>
      <c r="G71" s="162"/>
      <c r="H71" s="162"/>
      <c r="I71" s="163"/>
      <c r="J71" s="164">
        <f>J836</f>
        <v>0</v>
      </c>
      <c r="K71" s="165"/>
    </row>
    <row r="72" spans="2:11" s="9" customFormat="1" ht="19.899999999999999" customHeight="1">
      <c r="B72" s="166"/>
      <c r="C72" s="167"/>
      <c r="D72" s="168" t="s">
        <v>136</v>
      </c>
      <c r="E72" s="169"/>
      <c r="F72" s="169"/>
      <c r="G72" s="169"/>
      <c r="H72" s="169"/>
      <c r="I72" s="170"/>
      <c r="J72" s="171">
        <f>J837</f>
        <v>0</v>
      </c>
      <c r="K72" s="172"/>
    </row>
    <row r="73" spans="2:11" s="9" customFormat="1" ht="19.899999999999999" customHeight="1">
      <c r="B73" s="166"/>
      <c r="C73" s="167"/>
      <c r="D73" s="168" t="s">
        <v>137</v>
      </c>
      <c r="E73" s="169"/>
      <c r="F73" s="169"/>
      <c r="G73" s="169"/>
      <c r="H73" s="169"/>
      <c r="I73" s="170"/>
      <c r="J73" s="171">
        <f>J852</f>
        <v>0</v>
      </c>
      <c r="K73" s="172"/>
    </row>
    <row r="74" spans="2:11" s="9" customFormat="1" ht="19.899999999999999" customHeight="1">
      <c r="B74" s="166"/>
      <c r="C74" s="167"/>
      <c r="D74" s="168" t="s">
        <v>138</v>
      </c>
      <c r="E74" s="169"/>
      <c r="F74" s="169"/>
      <c r="G74" s="169"/>
      <c r="H74" s="169"/>
      <c r="I74" s="170"/>
      <c r="J74" s="171">
        <f>J860</f>
        <v>0</v>
      </c>
      <c r="K74" s="172"/>
    </row>
    <row r="75" spans="2:11" s="9" customFormat="1" ht="19.899999999999999" customHeight="1">
      <c r="B75" s="166"/>
      <c r="C75" s="167"/>
      <c r="D75" s="168" t="s">
        <v>140</v>
      </c>
      <c r="E75" s="169"/>
      <c r="F75" s="169"/>
      <c r="G75" s="169"/>
      <c r="H75" s="169"/>
      <c r="I75" s="170"/>
      <c r="J75" s="171">
        <f>J875</f>
        <v>0</v>
      </c>
      <c r="K75" s="172"/>
    </row>
    <row r="76" spans="2:11" s="9" customFormat="1" ht="19.899999999999999" customHeight="1">
      <c r="B76" s="166"/>
      <c r="C76" s="167"/>
      <c r="D76" s="168" t="s">
        <v>142</v>
      </c>
      <c r="E76" s="169"/>
      <c r="F76" s="169"/>
      <c r="G76" s="169"/>
      <c r="H76" s="169"/>
      <c r="I76" s="170"/>
      <c r="J76" s="171">
        <f>J878</f>
        <v>0</v>
      </c>
      <c r="K76" s="172"/>
    </row>
    <row r="77" spans="2:11" s="9" customFormat="1" ht="19.899999999999999" customHeight="1">
      <c r="B77" s="166"/>
      <c r="C77" s="167"/>
      <c r="D77" s="168" t="s">
        <v>143</v>
      </c>
      <c r="E77" s="169"/>
      <c r="F77" s="169"/>
      <c r="G77" s="169"/>
      <c r="H77" s="169"/>
      <c r="I77" s="170"/>
      <c r="J77" s="171">
        <f>J902</f>
        <v>0</v>
      </c>
      <c r="K77" s="172"/>
    </row>
    <row r="78" spans="2:11" s="9" customFormat="1" ht="19.899999999999999" customHeight="1">
      <c r="B78" s="166"/>
      <c r="C78" s="167"/>
      <c r="D78" s="168" t="s">
        <v>144</v>
      </c>
      <c r="E78" s="169"/>
      <c r="F78" s="169"/>
      <c r="G78" s="169"/>
      <c r="H78" s="169"/>
      <c r="I78" s="170"/>
      <c r="J78" s="171">
        <f>J906</f>
        <v>0</v>
      </c>
      <c r="K78" s="172"/>
    </row>
    <row r="79" spans="2:11" s="9" customFormat="1" ht="19.899999999999999" customHeight="1">
      <c r="B79" s="166"/>
      <c r="C79" s="167"/>
      <c r="D79" s="168" t="s">
        <v>145</v>
      </c>
      <c r="E79" s="169"/>
      <c r="F79" s="169"/>
      <c r="G79" s="169"/>
      <c r="H79" s="169"/>
      <c r="I79" s="170"/>
      <c r="J79" s="171">
        <f>J945</f>
        <v>0</v>
      </c>
      <c r="K79" s="172"/>
    </row>
    <row r="80" spans="2:11" s="9" customFormat="1" ht="19.899999999999999" customHeight="1">
      <c r="B80" s="166"/>
      <c r="C80" s="167"/>
      <c r="D80" s="168" t="s">
        <v>149</v>
      </c>
      <c r="E80" s="169"/>
      <c r="F80" s="169"/>
      <c r="G80" s="169"/>
      <c r="H80" s="169"/>
      <c r="I80" s="170"/>
      <c r="J80" s="171">
        <f>J994</f>
        <v>0</v>
      </c>
      <c r="K80" s="172"/>
    </row>
    <row r="81" spans="2:12" s="9" customFormat="1" ht="19.899999999999999" customHeight="1">
      <c r="B81" s="166"/>
      <c r="C81" s="167"/>
      <c r="D81" s="168" t="s">
        <v>150</v>
      </c>
      <c r="E81" s="169"/>
      <c r="F81" s="169"/>
      <c r="G81" s="169"/>
      <c r="H81" s="169"/>
      <c r="I81" s="170"/>
      <c r="J81" s="171">
        <f>J1010</f>
        <v>0</v>
      </c>
      <c r="K81" s="172"/>
    </row>
    <row r="82" spans="2:12" s="9" customFormat="1" ht="19.899999999999999" customHeight="1">
      <c r="B82" s="166"/>
      <c r="C82" s="167"/>
      <c r="D82" s="168" t="s">
        <v>151</v>
      </c>
      <c r="E82" s="169"/>
      <c r="F82" s="169"/>
      <c r="G82" s="169"/>
      <c r="H82" s="169"/>
      <c r="I82" s="170"/>
      <c r="J82" s="171">
        <f>J1032</f>
        <v>0</v>
      </c>
      <c r="K82" s="172"/>
    </row>
    <row r="83" spans="2:12" s="1" customFormat="1" ht="21.75" customHeight="1">
      <c r="B83" s="42"/>
      <c r="C83" s="43"/>
      <c r="D83" s="43"/>
      <c r="E83" s="43"/>
      <c r="F83" s="43"/>
      <c r="G83" s="43"/>
      <c r="H83" s="43"/>
      <c r="I83" s="128"/>
      <c r="J83" s="43"/>
      <c r="K83" s="46"/>
    </row>
    <row r="84" spans="2:12" s="1" customFormat="1" ht="6.95" customHeight="1">
      <c r="B84" s="57"/>
      <c r="C84" s="58"/>
      <c r="D84" s="58"/>
      <c r="E84" s="58"/>
      <c r="F84" s="58"/>
      <c r="G84" s="58"/>
      <c r="H84" s="58"/>
      <c r="I84" s="149"/>
      <c r="J84" s="58"/>
      <c r="K84" s="59"/>
    </row>
    <row r="88" spans="2:12" s="1" customFormat="1" ht="6.95" customHeight="1">
      <c r="B88" s="60"/>
      <c r="C88" s="61"/>
      <c r="D88" s="61"/>
      <c r="E88" s="61"/>
      <c r="F88" s="61"/>
      <c r="G88" s="61"/>
      <c r="H88" s="61"/>
      <c r="I88" s="152"/>
      <c r="J88" s="61"/>
      <c r="K88" s="61"/>
      <c r="L88" s="62"/>
    </row>
    <row r="89" spans="2:12" s="1" customFormat="1" ht="36.950000000000003" customHeight="1">
      <c r="B89" s="42"/>
      <c r="C89" s="63" t="s">
        <v>152</v>
      </c>
      <c r="D89" s="64"/>
      <c r="E89" s="64"/>
      <c r="F89" s="64"/>
      <c r="G89" s="64"/>
      <c r="H89" s="64"/>
      <c r="I89" s="173"/>
      <c r="J89" s="64"/>
      <c r="K89" s="64"/>
      <c r="L89" s="62"/>
    </row>
    <row r="90" spans="2:12" s="1" customFormat="1" ht="6.95" customHeight="1">
      <c r="B90" s="42"/>
      <c r="C90" s="64"/>
      <c r="D90" s="64"/>
      <c r="E90" s="64"/>
      <c r="F90" s="64"/>
      <c r="G90" s="64"/>
      <c r="H90" s="64"/>
      <c r="I90" s="173"/>
      <c r="J90" s="64"/>
      <c r="K90" s="64"/>
      <c r="L90" s="62"/>
    </row>
    <row r="91" spans="2:12" s="1" customFormat="1" ht="14.45" customHeight="1">
      <c r="B91" s="42"/>
      <c r="C91" s="66" t="s">
        <v>18</v>
      </c>
      <c r="D91" s="64"/>
      <c r="E91" s="64"/>
      <c r="F91" s="64"/>
      <c r="G91" s="64"/>
      <c r="H91" s="64"/>
      <c r="I91" s="173"/>
      <c r="J91" s="64"/>
      <c r="K91" s="64"/>
      <c r="L91" s="62"/>
    </row>
    <row r="92" spans="2:12" s="1" customFormat="1" ht="22.5" customHeight="1">
      <c r="B92" s="42"/>
      <c r="C92" s="64"/>
      <c r="D92" s="64"/>
      <c r="E92" s="416" t="str">
        <f>E7</f>
        <v>Zateplení budovy a výměna oken, odloučené pracoviště Jilemnického 2 - příprava</v>
      </c>
      <c r="F92" s="417"/>
      <c r="G92" s="417"/>
      <c r="H92" s="417"/>
      <c r="I92" s="173"/>
      <c r="J92" s="64"/>
      <c r="K92" s="64"/>
      <c r="L92" s="62"/>
    </row>
    <row r="93" spans="2:12">
      <c r="B93" s="29"/>
      <c r="C93" s="66" t="s">
        <v>118</v>
      </c>
      <c r="D93" s="174"/>
      <c r="E93" s="174"/>
      <c r="F93" s="174"/>
      <c r="G93" s="174"/>
      <c r="H93" s="174"/>
      <c r="J93" s="174"/>
      <c r="K93" s="174"/>
      <c r="L93" s="175"/>
    </row>
    <row r="94" spans="2:12" s="1" customFormat="1" ht="22.5" customHeight="1">
      <c r="B94" s="42"/>
      <c r="C94" s="64"/>
      <c r="D94" s="64"/>
      <c r="E94" s="416" t="s">
        <v>2166</v>
      </c>
      <c r="F94" s="418"/>
      <c r="G94" s="418"/>
      <c r="H94" s="418"/>
      <c r="I94" s="173"/>
      <c r="J94" s="64"/>
      <c r="K94" s="64"/>
      <c r="L94" s="62"/>
    </row>
    <row r="95" spans="2:12" s="1" customFormat="1" ht="14.45" customHeight="1">
      <c r="B95" s="42"/>
      <c r="C95" s="66" t="s">
        <v>120</v>
      </c>
      <c r="D95" s="64"/>
      <c r="E95" s="64"/>
      <c r="F95" s="64"/>
      <c r="G95" s="64"/>
      <c r="H95" s="64"/>
      <c r="I95" s="173"/>
      <c r="J95" s="64"/>
      <c r="K95" s="64"/>
      <c r="L95" s="62"/>
    </row>
    <row r="96" spans="2:12" s="1" customFormat="1" ht="23.25" customHeight="1">
      <c r="B96" s="42"/>
      <c r="C96" s="64"/>
      <c r="D96" s="64"/>
      <c r="E96" s="388" t="str">
        <f>E11</f>
        <v>021 - Architektonicko-stavební řešení</v>
      </c>
      <c r="F96" s="418"/>
      <c r="G96" s="418"/>
      <c r="H96" s="418"/>
      <c r="I96" s="173"/>
      <c r="J96" s="64"/>
      <c r="K96" s="64"/>
      <c r="L96" s="62"/>
    </row>
    <row r="97" spans="2:65" s="1" customFormat="1" ht="6.95" customHeight="1">
      <c r="B97" s="42"/>
      <c r="C97" s="64"/>
      <c r="D97" s="64"/>
      <c r="E97" s="64"/>
      <c r="F97" s="64"/>
      <c r="G97" s="64"/>
      <c r="H97" s="64"/>
      <c r="I97" s="173"/>
      <c r="J97" s="64"/>
      <c r="K97" s="64"/>
      <c r="L97" s="62"/>
    </row>
    <row r="98" spans="2:65" s="1" customFormat="1" ht="18" customHeight="1">
      <c r="B98" s="42"/>
      <c r="C98" s="66" t="s">
        <v>23</v>
      </c>
      <c r="D98" s="64"/>
      <c r="E98" s="64"/>
      <c r="F98" s="176" t="str">
        <f>F14</f>
        <v>Hodonín</v>
      </c>
      <c r="G98" s="64"/>
      <c r="H98" s="64"/>
      <c r="I98" s="177" t="s">
        <v>25</v>
      </c>
      <c r="J98" s="74" t="str">
        <f>IF(J14="","",J14)</f>
        <v>9.10.2017</v>
      </c>
      <c r="K98" s="64"/>
      <c r="L98" s="62"/>
    </row>
    <row r="99" spans="2:65" s="1" customFormat="1" ht="6.95" customHeight="1">
      <c r="B99" s="42"/>
      <c r="C99" s="64"/>
      <c r="D99" s="64"/>
      <c r="E99" s="64"/>
      <c r="F99" s="64"/>
      <c r="G99" s="64"/>
      <c r="H99" s="64"/>
      <c r="I99" s="173"/>
      <c r="J99" s="64"/>
      <c r="K99" s="64"/>
      <c r="L99" s="62"/>
    </row>
    <row r="100" spans="2:65" s="1" customFormat="1">
      <c r="B100" s="42"/>
      <c r="C100" s="66" t="s">
        <v>27</v>
      </c>
      <c r="D100" s="64"/>
      <c r="E100" s="64"/>
      <c r="F100" s="176" t="str">
        <f>E17</f>
        <v>ISŠ Hodonín, příspěvková organizace</v>
      </c>
      <c r="G100" s="64"/>
      <c r="H100" s="64"/>
      <c r="I100" s="177" t="s">
        <v>33</v>
      </c>
      <c r="J100" s="176" t="str">
        <f>E23</f>
        <v>Smart projekt CZ s.r.o.</v>
      </c>
      <c r="K100" s="64"/>
      <c r="L100" s="62"/>
    </row>
    <row r="101" spans="2:65" s="1" customFormat="1" ht="14.45" customHeight="1">
      <c r="B101" s="42"/>
      <c r="C101" s="66" t="s">
        <v>31</v>
      </c>
      <c r="D101" s="64"/>
      <c r="E101" s="64"/>
      <c r="F101" s="176" t="str">
        <f>IF(E20="","",E20)</f>
        <v/>
      </c>
      <c r="G101" s="64"/>
      <c r="H101" s="64"/>
      <c r="I101" s="173"/>
      <c r="J101" s="64"/>
      <c r="K101" s="64"/>
      <c r="L101" s="62"/>
    </row>
    <row r="102" spans="2:65" s="1" customFormat="1" ht="10.35" customHeight="1">
      <c r="B102" s="42"/>
      <c r="C102" s="64"/>
      <c r="D102" s="64"/>
      <c r="E102" s="64"/>
      <c r="F102" s="64"/>
      <c r="G102" s="64"/>
      <c r="H102" s="64"/>
      <c r="I102" s="173"/>
      <c r="J102" s="64"/>
      <c r="K102" s="64"/>
      <c r="L102" s="62"/>
    </row>
    <row r="103" spans="2:65" s="10" customFormat="1" ht="29.25" customHeight="1">
      <c r="B103" s="178"/>
      <c r="C103" s="179" t="s">
        <v>153</v>
      </c>
      <c r="D103" s="180" t="s">
        <v>56</v>
      </c>
      <c r="E103" s="180" t="s">
        <v>52</v>
      </c>
      <c r="F103" s="180" t="s">
        <v>154</v>
      </c>
      <c r="G103" s="180" t="s">
        <v>155</v>
      </c>
      <c r="H103" s="180" t="s">
        <v>156</v>
      </c>
      <c r="I103" s="181" t="s">
        <v>157</v>
      </c>
      <c r="J103" s="180" t="s">
        <v>124</v>
      </c>
      <c r="K103" s="182" t="s">
        <v>158</v>
      </c>
      <c r="L103" s="183"/>
      <c r="M103" s="82" t="s">
        <v>159</v>
      </c>
      <c r="N103" s="83" t="s">
        <v>41</v>
      </c>
      <c r="O103" s="83" t="s">
        <v>160</v>
      </c>
      <c r="P103" s="83" t="s">
        <v>161</v>
      </c>
      <c r="Q103" s="83" t="s">
        <v>162</v>
      </c>
      <c r="R103" s="83" t="s">
        <v>163</v>
      </c>
      <c r="S103" s="83" t="s">
        <v>164</v>
      </c>
      <c r="T103" s="84" t="s">
        <v>165</v>
      </c>
    </row>
    <row r="104" spans="2:65" s="1" customFormat="1" ht="29.25" customHeight="1">
      <c r="B104" s="42"/>
      <c r="C104" s="88" t="s">
        <v>125</v>
      </c>
      <c r="D104" s="64"/>
      <c r="E104" s="64"/>
      <c r="F104" s="64"/>
      <c r="G104" s="64"/>
      <c r="H104" s="64"/>
      <c r="I104" s="173"/>
      <c r="J104" s="184">
        <f>BK104</f>
        <v>0</v>
      </c>
      <c r="K104" s="64"/>
      <c r="L104" s="62"/>
      <c r="M104" s="85"/>
      <c r="N104" s="86"/>
      <c r="O104" s="86"/>
      <c r="P104" s="185">
        <f>P105+P836</f>
        <v>0</v>
      </c>
      <c r="Q104" s="86"/>
      <c r="R104" s="185">
        <f>R105+R836</f>
        <v>64.866632409999994</v>
      </c>
      <c r="S104" s="86"/>
      <c r="T104" s="186">
        <f>T105+T836</f>
        <v>78.947671899999989</v>
      </c>
      <c r="AT104" s="25" t="s">
        <v>70</v>
      </c>
      <c r="AU104" s="25" t="s">
        <v>126</v>
      </c>
      <c r="BK104" s="187">
        <f>BK105+BK836</f>
        <v>0</v>
      </c>
    </row>
    <row r="105" spans="2:65" s="11" customFormat="1" ht="37.35" customHeight="1">
      <c r="B105" s="188"/>
      <c r="C105" s="189"/>
      <c r="D105" s="190" t="s">
        <v>70</v>
      </c>
      <c r="E105" s="191" t="s">
        <v>166</v>
      </c>
      <c r="F105" s="191" t="s">
        <v>167</v>
      </c>
      <c r="G105" s="189"/>
      <c r="H105" s="189"/>
      <c r="I105" s="192"/>
      <c r="J105" s="193">
        <f>BK105</f>
        <v>0</v>
      </c>
      <c r="K105" s="189"/>
      <c r="L105" s="194"/>
      <c r="M105" s="195"/>
      <c r="N105" s="196"/>
      <c r="O105" s="196"/>
      <c r="P105" s="197">
        <f>P106+P174+P178+P196+P207+P257+P689+P828+P834</f>
        <v>0</v>
      </c>
      <c r="Q105" s="196"/>
      <c r="R105" s="197">
        <f>R106+R174+R178+R196+R207+R257+R689+R828+R834</f>
        <v>64.081539929999991</v>
      </c>
      <c r="S105" s="196"/>
      <c r="T105" s="198">
        <f>T106+T174+T178+T196+T207+T257+T689+T828+T834</f>
        <v>77.124060999999983</v>
      </c>
      <c r="AR105" s="199" t="s">
        <v>78</v>
      </c>
      <c r="AT105" s="200" t="s">
        <v>70</v>
      </c>
      <c r="AU105" s="200" t="s">
        <v>71</v>
      </c>
      <c r="AY105" s="199" t="s">
        <v>168</v>
      </c>
      <c r="BK105" s="201">
        <f>BK106+BK174+BK178+BK196+BK207+BK257+BK689+BK828+BK834</f>
        <v>0</v>
      </c>
    </row>
    <row r="106" spans="2:65" s="11" customFormat="1" ht="19.899999999999999" customHeight="1">
      <c r="B106" s="188"/>
      <c r="C106" s="189"/>
      <c r="D106" s="202" t="s">
        <v>70</v>
      </c>
      <c r="E106" s="203" t="s">
        <v>78</v>
      </c>
      <c r="F106" s="203" t="s">
        <v>169</v>
      </c>
      <c r="G106" s="189"/>
      <c r="H106" s="189"/>
      <c r="I106" s="192"/>
      <c r="J106" s="204">
        <f>BK106</f>
        <v>0</v>
      </c>
      <c r="K106" s="189"/>
      <c r="L106" s="194"/>
      <c r="M106" s="195"/>
      <c r="N106" s="196"/>
      <c r="O106" s="196"/>
      <c r="P106" s="197">
        <f>SUM(P107:P173)</f>
        <v>0</v>
      </c>
      <c r="Q106" s="196"/>
      <c r="R106" s="197">
        <f>SUM(R107:R173)</f>
        <v>0</v>
      </c>
      <c r="S106" s="196"/>
      <c r="T106" s="198">
        <f>SUM(T107:T173)</f>
        <v>42.339849999999998</v>
      </c>
      <c r="AR106" s="199" t="s">
        <v>78</v>
      </c>
      <c r="AT106" s="200" t="s">
        <v>70</v>
      </c>
      <c r="AU106" s="200" t="s">
        <v>78</v>
      </c>
      <c r="AY106" s="199" t="s">
        <v>168</v>
      </c>
      <c r="BK106" s="201">
        <f>SUM(BK107:BK173)</f>
        <v>0</v>
      </c>
    </row>
    <row r="107" spans="2:65" s="1" customFormat="1" ht="22.5" customHeight="1">
      <c r="B107" s="42"/>
      <c r="C107" s="205" t="s">
        <v>78</v>
      </c>
      <c r="D107" s="205" t="s">
        <v>170</v>
      </c>
      <c r="E107" s="206" t="s">
        <v>171</v>
      </c>
      <c r="F107" s="207" t="s">
        <v>172</v>
      </c>
      <c r="G107" s="208" t="s">
        <v>173</v>
      </c>
      <c r="H107" s="209">
        <v>26.7</v>
      </c>
      <c r="I107" s="210"/>
      <c r="J107" s="211">
        <f>ROUND(I107*H107,2)</f>
        <v>0</v>
      </c>
      <c r="K107" s="207" t="s">
        <v>174</v>
      </c>
      <c r="L107" s="62"/>
      <c r="M107" s="212" t="s">
        <v>21</v>
      </c>
      <c r="N107" s="213" t="s">
        <v>42</v>
      </c>
      <c r="O107" s="43"/>
      <c r="P107" s="214">
        <f>O107*H107</f>
        <v>0</v>
      </c>
      <c r="Q107" s="214">
        <v>0</v>
      </c>
      <c r="R107" s="214">
        <f>Q107*H107</f>
        <v>0</v>
      </c>
      <c r="S107" s="214">
        <v>0.255</v>
      </c>
      <c r="T107" s="215">
        <f>S107*H107</f>
        <v>6.8084999999999996</v>
      </c>
      <c r="AR107" s="25" t="s">
        <v>175</v>
      </c>
      <c r="AT107" s="25" t="s">
        <v>170</v>
      </c>
      <c r="AU107" s="25" t="s">
        <v>80</v>
      </c>
      <c r="AY107" s="25" t="s">
        <v>168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25" t="s">
        <v>78</v>
      </c>
      <c r="BK107" s="216">
        <f>ROUND(I107*H107,2)</f>
        <v>0</v>
      </c>
      <c r="BL107" s="25" t="s">
        <v>175</v>
      </c>
      <c r="BM107" s="25" t="s">
        <v>2170</v>
      </c>
    </row>
    <row r="108" spans="2:65" s="12" customFormat="1" ht="13.5">
      <c r="B108" s="217"/>
      <c r="C108" s="218"/>
      <c r="D108" s="219" t="s">
        <v>177</v>
      </c>
      <c r="E108" s="220" t="s">
        <v>21</v>
      </c>
      <c r="F108" s="221" t="s">
        <v>2171</v>
      </c>
      <c r="G108" s="218"/>
      <c r="H108" s="222" t="s">
        <v>21</v>
      </c>
      <c r="I108" s="223"/>
      <c r="J108" s="218"/>
      <c r="K108" s="218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177</v>
      </c>
      <c r="AU108" s="228" t="s">
        <v>80</v>
      </c>
      <c r="AV108" s="12" t="s">
        <v>78</v>
      </c>
      <c r="AW108" s="12" t="s">
        <v>35</v>
      </c>
      <c r="AX108" s="12" t="s">
        <v>71</v>
      </c>
      <c r="AY108" s="228" t="s">
        <v>168</v>
      </c>
    </row>
    <row r="109" spans="2:65" s="13" customFormat="1" ht="13.5">
      <c r="B109" s="229"/>
      <c r="C109" s="230"/>
      <c r="D109" s="219" t="s">
        <v>177</v>
      </c>
      <c r="E109" s="231" t="s">
        <v>21</v>
      </c>
      <c r="F109" s="232" t="s">
        <v>2172</v>
      </c>
      <c r="G109" s="230"/>
      <c r="H109" s="233">
        <v>24.6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AT109" s="239" t="s">
        <v>177</v>
      </c>
      <c r="AU109" s="239" t="s">
        <v>80</v>
      </c>
      <c r="AV109" s="13" t="s">
        <v>80</v>
      </c>
      <c r="AW109" s="13" t="s">
        <v>35</v>
      </c>
      <c r="AX109" s="13" t="s">
        <v>71</v>
      </c>
      <c r="AY109" s="239" t="s">
        <v>168</v>
      </c>
    </row>
    <row r="110" spans="2:65" s="13" customFormat="1" ht="13.5">
      <c r="B110" s="229"/>
      <c r="C110" s="230"/>
      <c r="D110" s="219" t="s">
        <v>177</v>
      </c>
      <c r="E110" s="231" t="s">
        <v>21</v>
      </c>
      <c r="F110" s="232" t="s">
        <v>2173</v>
      </c>
      <c r="G110" s="230"/>
      <c r="H110" s="233">
        <v>2.1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AT110" s="239" t="s">
        <v>177</v>
      </c>
      <c r="AU110" s="239" t="s">
        <v>80</v>
      </c>
      <c r="AV110" s="13" t="s">
        <v>80</v>
      </c>
      <c r="AW110" s="13" t="s">
        <v>35</v>
      </c>
      <c r="AX110" s="13" t="s">
        <v>71</v>
      </c>
      <c r="AY110" s="239" t="s">
        <v>168</v>
      </c>
    </row>
    <row r="111" spans="2:65" s="14" customFormat="1" ht="13.5">
      <c r="B111" s="240"/>
      <c r="C111" s="241"/>
      <c r="D111" s="242" t="s">
        <v>177</v>
      </c>
      <c r="E111" s="243" t="s">
        <v>21</v>
      </c>
      <c r="F111" s="244" t="s">
        <v>184</v>
      </c>
      <c r="G111" s="241"/>
      <c r="H111" s="245">
        <v>26.7</v>
      </c>
      <c r="I111" s="246"/>
      <c r="J111" s="241"/>
      <c r="K111" s="241"/>
      <c r="L111" s="247"/>
      <c r="M111" s="248"/>
      <c r="N111" s="249"/>
      <c r="O111" s="249"/>
      <c r="P111" s="249"/>
      <c r="Q111" s="249"/>
      <c r="R111" s="249"/>
      <c r="S111" s="249"/>
      <c r="T111" s="250"/>
      <c r="AT111" s="251" t="s">
        <v>177</v>
      </c>
      <c r="AU111" s="251" t="s">
        <v>80</v>
      </c>
      <c r="AV111" s="14" t="s">
        <v>175</v>
      </c>
      <c r="AW111" s="14" t="s">
        <v>35</v>
      </c>
      <c r="AX111" s="14" t="s">
        <v>78</v>
      </c>
      <c r="AY111" s="251" t="s">
        <v>168</v>
      </c>
    </row>
    <row r="112" spans="2:65" s="1" customFormat="1" ht="22.5" customHeight="1">
      <c r="B112" s="42"/>
      <c r="C112" s="205" t="s">
        <v>80</v>
      </c>
      <c r="D112" s="205" t="s">
        <v>170</v>
      </c>
      <c r="E112" s="206" t="s">
        <v>191</v>
      </c>
      <c r="F112" s="207" t="s">
        <v>192</v>
      </c>
      <c r="G112" s="208" t="s">
        <v>173</v>
      </c>
      <c r="H112" s="209">
        <v>73.510000000000005</v>
      </c>
      <c r="I112" s="210"/>
      <c r="J112" s="211">
        <f>ROUND(I112*H112,2)</f>
        <v>0</v>
      </c>
      <c r="K112" s="207" t="s">
        <v>174</v>
      </c>
      <c r="L112" s="62"/>
      <c r="M112" s="212" t="s">
        <v>21</v>
      </c>
      <c r="N112" s="213" t="s">
        <v>42</v>
      </c>
      <c r="O112" s="43"/>
      <c r="P112" s="214">
        <f>O112*H112</f>
        <v>0</v>
      </c>
      <c r="Q112" s="214">
        <v>0</v>
      </c>
      <c r="R112" s="214">
        <f>Q112*H112</f>
        <v>0</v>
      </c>
      <c r="S112" s="214">
        <v>0.28999999999999998</v>
      </c>
      <c r="T112" s="215">
        <f>S112*H112</f>
        <v>21.317900000000002</v>
      </c>
      <c r="AR112" s="25" t="s">
        <v>175</v>
      </c>
      <c r="AT112" s="25" t="s">
        <v>170</v>
      </c>
      <c r="AU112" s="25" t="s">
        <v>80</v>
      </c>
      <c r="AY112" s="25" t="s">
        <v>168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25" t="s">
        <v>78</v>
      </c>
      <c r="BK112" s="216">
        <f>ROUND(I112*H112,2)</f>
        <v>0</v>
      </c>
      <c r="BL112" s="25" t="s">
        <v>175</v>
      </c>
      <c r="BM112" s="25" t="s">
        <v>2174</v>
      </c>
    </row>
    <row r="113" spans="2:65" s="12" customFormat="1" ht="13.5">
      <c r="B113" s="217"/>
      <c r="C113" s="218"/>
      <c r="D113" s="219" t="s">
        <v>177</v>
      </c>
      <c r="E113" s="220" t="s">
        <v>21</v>
      </c>
      <c r="F113" s="221" t="s">
        <v>2171</v>
      </c>
      <c r="G113" s="218"/>
      <c r="H113" s="222" t="s">
        <v>21</v>
      </c>
      <c r="I113" s="223"/>
      <c r="J113" s="218"/>
      <c r="K113" s="218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177</v>
      </c>
      <c r="AU113" s="228" t="s">
        <v>80</v>
      </c>
      <c r="AV113" s="12" t="s">
        <v>78</v>
      </c>
      <c r="AW113" s="12" t="s">
        <v>35</v>
      </c>
      <c r="AX113" s="12" t="s">
        <v>71</v>
      </c>
      <c r="AY113" s="228" t="s">
        <v>168</v>
      </c>
    </row>
    <row r="114" spans="2:65" s="13" customFormat="1" ht="13.5">
      <c r="B114" s="229"/>
      <c r="C114" s="230"/>
      <c r="D114" s="219" t="s">
        <v>177</v>
      </c>
      <c r="E114" s="231" t="s">
        <v>21</v>
      </c>
      <c r="F114" s="232" t="s">
        <v>2175</v>
      </c>
      <c r="G114" s="230"/>
      <c r="H114" s="233">
        <v>21.63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AT114" s="239" t="s">
        <v>177</v>
      </c>
      <c r="AU114" s="239" t="s">
        <v>80</v>
      </c>
      <c r="AV114" s="13" t="s">
        <v>80</v>
      </c>
      <c r="AW114" s="13" t="s">
        <v>35</v>
      </c>
      <c r="AX114" s="13" t="s">
        <v>71</v>
      </c>
      <c r="AY114" s="239" t="s">
        <v>168</v>
      </c>
    </row>
    <row r="115" spans="2:65" s="13" customFormat="1" ht="13.5">
      <c r="B115" s="229"/>
      <c r="C115" s="230"/>
      <c r="D115" s="219" t="s">
        <v>177</v>
      </c>
      <c r="E115" s="231" t="s">
        <v>21</v>
      </c>
      <c r="F115" s="232" t="s">
        <v>2173</v>
      </c>
      <c r="G115" s="230"/>
      <c r="H115" s="233">
        <v>2.1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AT115" s="239" t="s">
        <v>177</v>
      </c>
      <c r="AU115" s="239" t="s">
        <v>80</v>
      </c>
      <c r="AV115" s="13" t="s">
        <v>80</v>
      </c>
      <c r="AW115" s="13" t="s">
        <v>35</v>
      </c>
      <c r="AX115" s="13" t="s">
        <v>71</v>
      </c>
      <c r="AY115" s="239" t="s">
        <v>168</v>
      </c>
    </row>
    <row r="116" spans="2:65" s="12" customFormat="1" ht="13.5">
      <c r="B116" s="217"/>
      <c r="C116" s="218"/>
      <c r="D116" s="219" t="s">
        <v>177</v>
      </c>
      <c r="E116" s="220" t="s">
        <v>21</v>
      </c>
      <c r="F116" s="221" t="s">
        <v>2176</v>
      </c>
      <c r="G116" s="218"/>
      <c r="H116" s="222" t="s">
        <v>21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177</v>
      </c>
      <c r="AU116" s="228" t="s">
        <v>80</v>
      </c>
      <c r="AV116" s="12" t="s">
        <v>78</v>
      </c>
      <c r="AW116" s="12" t="s">
        <v>35</v>
      </c>
      <c r="AX116" s="12" t="s">
        <v>71</v>
      </c>
      <c r="AY116" s="228" t="s">
        <v>168</v>
      </c>
    </row>
    <row r="117" spans="2:65" s="13" customFormat="1" ht="13.5">
      <c r="B117" s="229"/>
      <c r="C117" s="230"/>
      <c r="D117" s="219" t="s">
        <v>177</v>
      </c>
      <c r="E117" s="231" t="s">
        <v>21</v>
      </c>
      <c r="F117" s="232" t="s">
        <v>2177</v>
      </c>
      <c r="G117" s="230"/>
      <c r="H117" s="233">
        <v>10.304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AT117" s="239" t="s">
        <v>177</v>
      </c>
      <c r="AU117" s="239" t="s">
        <v>80</v>
      </c>
      <c r="AV117" s="13" t="s">
        <v>80</v>
      </c>
      <c r="AW117" s="13" t="s">
        <v>35</v>
      </c>
      <c r="AX117" s="13" t="s">
        <v>71</v>
      </c>
      <c r="AY117" s="239" t="s">
        <v>168</v>
      </c>
    </row>
    <row r="118" spans="2:65" s="13" customFormat="1" ht="13.5">
      <c r="B118" s="229"/>
      <c r="C118" s="230"/>
      <c r="D118" s="219" t="s">
        <v>177</v>
      </c>
      <c r="E118" s="231" t="s">
        <v>21</v>
      </c>
      <c r="F118" s="232" t="s">
        <v>2178</v>
      </c>
      <c r="G118" s="230"/>
      <c r="H118" s="233">
        <v>24.81</v>
      </c>
      <c r="I118" s="234"/>
      <c r="J118" s="230"/>
      <c r="K118" s="230"/>
      <c r="L118" s="235"/>
      <c r="M118" s="236"/>
      <c r="N118" s="237"/>
      <c r="O118" s="237"/>
      <c r="P118" s="237"/>
      <c r="Q118" s="237"/>
      <c r="R118" s="237"/>
      <c r="S118" s="237"/>
      <c r="T118" s="238"/>
      <c r="AT118" s="239" t="s">
        <v>177</v>
      </c>
      <c r="AU118" s="239" t="s">
        <v>80</v>
      </c>
      <c r="AV118" s="13" t="s">
        <v>80</v>
      </c>
      <c r="AW118" s="13" t="s">
        <v>35</v>
      </c>
      <c r="AX118" s="13" t="s">
        <v>71</v>
      </c>
      <c r="AY118" s="239" t="s">
        <v>168</v>
      </c>
    </row>
    <row r="119" spans="2:65" s="13" customFormat="1" ht="13.5">
      <c r="B119" s="229"/>
      <c r="C119" s="230"/>
      <c r="D119" s="219" t="s">
        <v>177</v>
      </c>
      <c r="E119" s="231" t="s">
        <v>21</v>
      </c>
      <c r="F119" s="232" t="s">
        <v>2179</v>
      </c>
      <c r="G119" s="230"/>
      <c r="H119" s="233">
        <v>4.0010000000000003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AT119" s="239" t="s">
        <v>177</v>
      </c>
      <c r="AU119" s="239" t="s">
        <v>80</v>
      </c>
      <c r="AV119" s="13" t="s">
        <v>80</v>
      </c>
      <c r="AW119" s="13" t="s">
        <v>35</v>
      </c>
      <c r="AX119" s="13" t="s">
        <v>71</v>
      </c>
      <c r="AY119" s="239" t="s">
        <v>168</v>
      </c>
    </row>
    <row r="120" spans="2:65" s="13" customFormat="1" ht="13.5">
      <c r="B120" s="229"/>
      <c r="C120" s="230"/>
      <c r="D120" s="219" t="s">
        <v>177</v>
      </c>
      <c r="E120" s="231" t="s">
        <v>21</v>
      </c>
      <c r="F120" s="232" t="s">
        <v>2180</v>
      </c>
      <c r="G120" s="230"/>
      <c r="H120" s="233">
        <v>10.664999999999999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AT120" s="239" t="s">
        <v>177</v>
      </c>
      <c r="AU120" s="239" t="s">
        <v>80</v>
      </c>
      <c r="AV120" s="13" t="s">
        <v>80</v>
      </c>
      <c r="AW120" s="13" t="s">
        <v>35</v>
      </c>
      <c r="AX120" s="13" t="s">
        <v>71</v>
      </c>
      <c r="AY120" s="239" t="s">
        <v>168</v>
      </c>
    </row>
    <row r="121" spans="2:65" s="14" customFormat="1" ht="13.5">
      <c r="B121" s="240"/>
      <c r="C121" s="241"/>
      <c r="D121" s="242" t="s">
        <v>177</v>
      </c>
      <c r="E121" s="243" t="s">
        <v>21</v>
      </c>
      <c r="F121" s="244" t="s">
        <v>184</v>
      </c>
      <c r="G121" s="241"/>
      <c r="H121" s="245">
        <v>73.510000000000005</v>
      </c>
      <c r="I121" s="246"/>
      <c r="J121" s="241"/>
      <c r="K121" s="241"/>
      <c r="L121" s="247"/>
      <c r="M121" s="248"/>
      <c r="N121" s="249"/>
      <c r="O121" s="249"/>
      <c r="P121" s="249"/>
      <c r="Q121" s="249"/>
      <c r="R121" s="249"/>
      <c r="S121" s="249"/>
      <c r="T121" s="250"/>
      <c r="AT121" s="251" t="s">
        <v>177</v>
      </c>
      <c r="AU121" s="251" t="s">
        <v>80</v>
      </c>
      <c r="AV121" s="14" t="s">
        <v>175</v>
      </c>
      <c r="AW121" s="14" t="s">
        <v>35</v>
      </c>
      <c r="AX121" s="14" t="s">
        <v>78</v>
      </c>
      <c r="AY121" s="251" t="s">
        <v>168</v>
      </c>
    </row>
    <row r="122" spans="2:65" s="1" customFormat="1" ht="22.5" customHeight="1">
      <c r="B122" s="42"/>
      <c r="C122" s="205" t="s">
        <v>190</v>
      </c>
      <c r="D122" s="205" t="s">
        <v>170</v>
      </c>
      <c r="E122" s="206" t="s">
        <v>196</v>
      </c>
      <c r="F122" s="207" t="s">
        <v>197</v>
      </c>
      <c r="G122" s="208" t="s">
        <v>173</v>
      </c>
      <c r="H122" s="209">
        <v>49.78</v>
      </c>
      <c r="I122" s="210"/>
      <c r="J122" s="211">
        <f>ROUND(I122*H122,2)</f>
        <v>0</v>
      </c>
      <c r="K122" s="207" t="s">
        <v>174</v>
      </c>
      <c r="L122" s="62"/>
      <c r="M122" s="212" t="s">
        <v>21</v>
      </c>
      <c r="N122" s="213" t="s">
        <v>42</v>
      </c>
      <c r="O122" s="43"/>
      <c r="P122" s="214">
        <f>O122*H122</f>
        <v>0</v>
      </c>
      <c r="Q122" s="214">
        <v>0</v>
      </c>
      <c r="R122" s="214">
        <f>Q122*H122</f>
        <v>0</v>
      </c>
      <c r="S122" s="214">
        <v>0.24</v>
      </c>
      <c r="T122" s="215">
        <f>S122*H122</f>
        <v>11.9472</v>
      </c>
      <c r="AR122" s="25" t="s">
        <v>175</v>
      </c>
      <c r="AT122" s="25" t="s">
        <v>170</v>
      </c>
      <c r="AU122" s="25" t="s">
        <v>80</v>
      </c>
      <c r="AY122" s="25" t="s">
        <v>168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25" t="s">
        <v>78</v>
      </c>
      <c r="BK122" s="216">
        <f>ROUND(I122*H122,2)</f>
        <v>0</v>
      </c>
      <c r="BL122" s="25" t="s">
        <v>175</v>
      </c>
      <c r="BM122" s="25" t="s">
        <v>2181</v>
      </c>
    </row>
    <row r="123" spans="2:65" s="12" customFormat="1" ht="13.5">
      <c r="B123" s="217"/>
      <c r="C123" s="218"/>
      <c r="D123" s="219" t="s">
        <v>177</v>
      </c>
      <c r="E123" s="220" t="s">
        <v>21</v>
      </c>
      <c r="F123" s="221" t="s">
        <v>2176</v>
      </c>
      <c r="G123" s="218"/>
      <c r="H123" s="222" t="s">
        <v>21</v>
      </c>
      <c r="I123" s="223"/>
      <c r="J123" s="218"/>
      <c r="K123" s="218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177</v>
      </c>
      <c r="AU123" s="228" t="s">
        <v>80</v>
      </c>
      <c r="AV123" s="12" t="s">
        <v>78</v>
      </c>
      <c r="AW123" s="12" t="s">
        <v>35</v>
      </c>
      <c r="AX123" s="12" t="s">
        <v>71</v>
      </c>
      <c r="AY123" s="228" t="s">
        <v>168</v>
      </c>
    </row>
    <row r="124" spans="2:65" s="13" customFormat="1" ht="13.5">
      <c r="B124" s="229"/>
      <c r="C124" s="230"/>
      <c r="D124" s="219" t="s">
        <v>177</v>
      </c>
      <c r="E124" s="231" t="s">
        <v>21</v>
      </c>
      <c r="F124" s="232" t="s">
        <v>2177</v>
      </c>
      <c r="G124" s="230"/>
      <c r="H124" s="233">
        <v>10.304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AT124" s="239" t="s">
        <v>177</v>
      </c>
      <c r="AU124" s="239" t="s">
        <v>80</v>
      </c>
      <c r="AV124" s="13" t="s">
        <v>80</v>
      </c>
      <c r="AW124" s="13" t="s">
        <v>35</v>
      </c>
      <c r="AX124" s="13" t="s">
        <v>71</v>
      </c>
      <c r="AY124" s="239" t="s">
        <v>168</v>
      </c>
    </row>
    <row r="125" spans="2:65" s="13" customFormat="1" ht="13.5">
      <c r="B125" s="229"/>
      <c r="C125" s="230"/>
      <c r="D125" s="219" t="s">
        <v>177</v>
      </c>
      <c r="E125" s="231" t="s">
        <v>21</v>
      </c>
      <c r="F125" s="232" t="s">
        <v>2178</v>
      </c>
      <c r="G125" s="230"/>
      <c r="H125" s="233">
        <v>24.81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177</v>
      </c>
      <c r="AU125" s="239" t="s">
        <v>80</v>
      </c>
      <c r="AV125" s="13" t="s">
        <v>80</v>
      </c>
      <c r="AW125" s="13" t="s">
        <v>35</v>
      </c>
      <c r="AX125" s="13" t="s">
        <v>71</v>
      </c>
      <c r="AY125" s="239" t="s">
        <v>168</v>
      </c>
    </row>
    <row r="126" spans="2:65" s="13" customFormat="1" ht="13.5">
      <c r="B126" s="229"/>
      <c r="C126" s="230"/>
      <c r="D126" s="219" t="s">
        <v>177</v>
      </c>
      <c r="E126" s="231" t="s">
        <v>21</v>
      </c>
      <c r="F126" s="232" t="s">
        <v>2179</v>
      </c>
      <c r="G126" s="230"/>
      <c r="H126" s="233">
        <v>4.0010000000000003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177</v>
      </c>
      <c r="AU126" s="239" t="s">
        <v>80</v>
      </c>
      <c r="AV126" s="13" t="s">
        <v>80</v>
      </c>
      <c r="AW126" s="13" t="s">
        <v>35</v>
      </c>
      <c r="AX126" s="13" t="s">
        <v>71</v>
      </c>
      <c r="AY126" s="239" t="s">
        <v>168</v>
      </c>
    </row>
    <row r="127" spans="2:65" s="13" customFormat="1" ht="13.5">
      <c r="B127" s="229"/>
      <c r="C127" s="230"/>
      <c r="D127" s="219" t="s">
        <v>177</v>
      </c>
      <c r="E127" s="231" t="s">
        <v>21</v>
      </c>
      <c r="F127" s="232" t="s">
        <v>2180</v>
      </c>
      <c r="G127" s="230"/>
      <c r="H127" s="233">
        <v>10.664999999999999</v>
      </c>
      <c r="I127" s="234"/>
      <c r="J127" s="230"/>
      <c r="K127" s="230"/>
      <c r="L127" s="235"/>
      <c r="M127" s="236"/>
      <c r="N127" s="237"/>
      <c r="O127" s="237"/>
      <c r="P127" s="237"/>
      <c r="Q127" s="237"/>
      <c r="R127" s="237"/>
      <c r="S127" s="237"/>
      <c r="T127" s="238"/>
      <c r="AT127" s="239" t="s">
        <v>177</v>
      </c>
      <c r="AU127" s="239" t="s">
        <v>80</v>
      </c>
      <c r="AV127" s="13" t="s">
        <v>80</v>
      </c>
      <c r="AW127" s="13" t="s">
        <v>35</v>
      </c>
      <c r="AX127" s="13" t="s">
        <v>71</v>
      </c>
      <c r="AY127" s="239" t="s">
        <v>168</v>
      </c>
    </row>
    <row r="128" spans="2:65" s="14" customFormat="1" ht="13.5">
      <c r="B128" s="240"/>
      <c r="C128" s="241"/>
      <c r="D128" s="242" t="s">
        <v>177</v>
      </c>
      <c r="E128" s="243" t="s">
        <v>21</v>
      </c>
      <c r="F128" s="244" t="s">
        <v>184</v>
      </c>
      <c r="G128" s="241"/>
      <c r="H128" s="245">
        <v>49.78</v>
      </c>
      <c r="I128" s="246"/>
      <c r="J128" s="241"/>
      <c r="K128" s="241"/>
      <c r="L128" s="247"/>
      <c r="M128" s="248"/>
      <c r="N128" s="249"/>
      <c r="O128" s="249"/>
      <c r="P128" s="249"/>
      <c r="Q128" s="249"/>
      <c r="R128" s="249"/>
      <c r="S128" s="249"/>
      <c r="T128" s="250"/>
      <c r="AT128" s="251" t="s">
        <v>177</v>
      </c>
      <c r="AU128" s="251" t="s">
        <v>80</v>
      </c>
      <c r="AV128" s="14" t="s">
        <v>175</v>
      </c>
      <c r="AW128" s="14" t="s">
        <v>35</v>
      </c>
      <c r="AX128" s="14" t="s">
        <v>78</v>
      </c>
      <c r="AY128" s="251" t="s">
        <v>168</v>
      </c>
    </row>
    <row r="129" spans="2:65" s="1" customFormat="1" ht="22.5" customHeight="1">
      <c r="B129" s="42"/>
      <c r="C129" s="205" t="s">
        <v>175</v>
      </c>
      <c r="D129" s="205" t="s">
        <v>170</v>
      </c>
      <c r="E129" s="206" t="s">
        <v>2182</v>
      </c>
      <c r="F129" s="207" t="s">
        <v>2183</v>
      </c>
      <c r="G129" s="208" t="s">
        <v>173</v>
      </c>
      <c r="H129" s="209">
        <v>2.97</v>
      </c>
      <c r="I129" s="210"/>
      <c r="J129" s="211">
        <f>ROUND(I129*H129,2)</f>
        <v>0</v>
      </c>
      <c r="K129" s="207" t="s">
        <v>174</v>
      </c>
      <c r="L129" s="62"/>
      <c r="M129" s="212" t="s">
        <v>21</v>
      </c>
      <c r="N129" s="213" t="s">
        <v>42</v>
      </c>
      <c r="O129" s="43"/>
      <c r="P129" s="214">
        <f>O129*H129</f>
        <v>0</v>
      </c>
      <c r="Q129" s="214">
        <v>0</v>
      </c>
      <c r="R129" s="214">
        <f>Q129*H129</f>
        <v>0</v>
      </c>
      <c r="S129" s="214">
        <v>0.625</v>
      </c>
      <c r="T129" s="215">
        <f>S129*H129</f>
        <v>1.8562500000000002</v>
      </c>
      <c r="AR129" s="25" t="s">
        <v>175</v>
      </c>
      <c r="AT129" s="25" t="s">
        <v>170</v>
      </c>
      <c r="AU129" s="25" t="s">
        <v>80</v>
      </c>
      <c r="AY129" s="25" t="s">
        <v>168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25" t="s">
        <v>78</v>
      </c>
      <c r="BK129" s="216">
        <f>ROUND(I129*H129,2)</f>
        <v>0</v>
      </c>
      <c r="BL129" s="25" t="s">
        <v>175</v>
      </c>
      <c r="BM129" s="25" t="s">
        <v>2184</v>
      </c>
    </row>
    <row r="130" spans="2:65" s="12" customFormat="1" ht="13.5">
      <c r="B130" s="217"/>
      <c r="C130" s="218"/>
      <c r="D130" s="219" t="s">
        <v>177</v>
      </c>
      <c r="E130" s="220" t="s">
        <v>21</v>
      </c>
      <c r="F130" s="221" t="s">
        <v>2185</v>
      </c>
      <c r="G130" s="218"/>
      <c r="H130" s="222" t="s">
        <v>21</v>
      </c>
      <c r="I130" s="223"/>
      <c r="J130" s="218"/>
      <c r="K130" s="218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177</v>
      </c>
      <c r="AU130" s="228" t="s">
        <v>80</v>
      </c>
      <c r="AV130" s="12" t="s">
        <v>78</v>
      </c>
      <c r="AW130" s="12" t="s">
        <v>35</v>
      </c>
      <c r="AX130" s="12" t="s">
        <v>71</v>
      </c>
      <c r="AY130" s="228" t="s">
        <v>168</v>
      </c>
    </row>
    <row r="131" spans="2:65" s="13" customFormat="1" ht="13.5">
      <c r="B131" s="229"/>
      <c r="C131" s="230"/>
      <c r="D131" s="219" t="s">
        <v>177</v>
      </c>
      <c r="E131" s="231" t="s">
        <v>21</v>
      </c>
      <c r="F131" s="232" t="s">
        <v>2186</v>
      </c>
      <c r="G131" s="230"/>
      <c r="H131" s="233">
        <v>1.35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AT131" s="239" t="s">
        <v>177</v>
      </c>
      <c r="AU131" s="239" t="s">
        <v>80</v>
      </c>
      <c r="AV131" s="13" t="s">
        <v>80</v>
      </c>
      <c r="AW131" s="13" t="s">
        <v>35</v>
      </c>
      <c r="AX131" s="13" t="s">
        <v>71</v>
      </c>
      <c r="AY131" s="239" t="s">
        <v>168</v>
      </c>
    </row>
    <row r="132" spans="2:65" s="13" customFormat="1" ht="13.5">
      <c r="B132" s="229"/>
      <c r="C132" s="230"/>
      <c r="D132" s="219" t="s">
        <v>177</v>
      </c>
      <c r="E132" s="231" t="s">
        <v>21</v>
      </c>
      <c r="F132" s="232" t="s">
        <v>2187</v>
      </c>
      <c r="G132" s="230"/>
      <c r="H132" s="233">
        <v>1.62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177</v>
      </c>
      <c r="AU132" s="239" t="s">
        <v>80</v>
      </c>
      <c r="AV132" s="13" t="s">
        <v>80</v>
      </c>
      <c r="AW132" s="13" t="s">
        <v>35</v>
      </c>
      <c r="AX132" s="13" t="s">
        <v>71</v>
      </c>
      <c r="AY132" s="239" t="s">
        <v>168</v>
      </c>
    </row>
    <row r="133" spans="2:65" s="14" customFormat="1" ht="13.5">
      <c r="B133" s="240"/>
      <c r="C133" s="241"/>
      <c r="D133" s="242" t="s">
        <v>177</v>
      </c>
      <c r="E133" s="243" t="s">
        <v>21</v>
      </c>
      <c r="F133" s="244" t="s">
        <v>184</v>
      </c>
      <c r="G133" s="241"/>
      <c r="H133" s="245">
        <v>2.97</v>
      </c>
      <c r="I133" s="246"/>
      <c r="J133" s="241"/>
      <c r="K133" s="241"/>
      <c r="L133" s="247"/>
      <c r="M133" s="248"/>
      <c r="N133" s="249"/>
      <c r="O133" s="249"/>
      <c r="P133" s="249"/>
      <c r="Q133" s="249"/>
      <c r="R133" s="249"/>
      <c r="S133" s="249"/>
      <c r="T133" s="250"/>
      <c r="AT133" s="251" t="s">
        <v>177</v>
      </c>
      <c r="AU133" s="251" t="s">
        <v>80</v>
      </c>
      <c r="AV133" s="14" t="s">
        <v>175</v>
      </c>
      <c r="AW133" s="14" t="s">
        <v>35</v>
      </c>
      <c r="AX133" s="14" t="s">
        <v>78</v>
      </c>
      <c r="AY133" s="251" t="s">
        <v>168</v>
      </c>
    </row>
    <row r="134" spans="2:65" s="1" customFormat="1" ht="22.5" customHeight="1">
      <c r="B134" s="42"/>
      <c r="C134" s="205" t="s">
        <v>199</v>
      </c>
      <c r="D134" s="205" t="s">
        <v>170</v>
      </c>
      <c r="E134" s="206" t="s">
        <v>200</v>
      </c>
      <c r="F134" s="207" t="s">
        <v>201</v>
      </c>
      <c r="G134" s="208" t="s">
        <v>202</v>
      </c>
      <c r="H134" s="209">
        <v>2</v>
      </c>
      <c r="I134" s="210"/>
      <c r="J134" s="211">
        <f>ROUND(I134*H134,2)</f>
        <v>0</v>
      </c>
      <c r="K134" s="207" t="s">
        <v>174</v>
      </c>
      <c r="L134" s="62"/>
      <c r="M134" s="212" t="s">
        <v>21</v>
      </c>
      <c r="N134" s="213" t="s">
        <v>42</v>
      </c>
      <c r="O134" s="43"/>
      <c r="P134" s="214">
        <f>O134*H134</f>
        <v>0</v>
      </c>
      <c r="Q134" s="214">
        <v>0</v>
      </c>
      <c r="R134" s="214">
        <f>Q134*H134</f>
        <v>0</v>
      </c>
      <c r="S134" s="214">
        <v>0.20499999999999999</v>
      </c>
      <c r="T134" s="215">
        <f>S134*H134</f>
        <v>0.41</v>
      </c>
      <c r="AR134" s="25" t="s">
        <v>175</v>
      </c>
      <c r="AT134" s="25" t="s">
        <v>170</v>
      </c>
      <c r="AU134" s="25" t="s">
        <v>80</v>
      </c>
      <c r="AY134" s="25" t="s">
        <v>168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25" t="s">
        <v>78</v>
      </c>
      <c r="BK134" s="216">
        <f>ROUND(I134*H134,2)</f>
        <v>0</v>
      </c>
      <c r="BL134" s="25" t="s">
        <v>175</v>
      </c>
      <c r="BM134" s="25" t="s">
        <v>2188</v>
      </c>
    </row>
    <row r="135" spans="2:65" s="12" customFormat="1" ht="13.5">
      <c r="B135" s="217"/>
      <c r="C135" s="218"/>
      <c r="D135" s="219" t="s">
        <v>177</v>
      </c>
      <c r="E135" s="220" t="s">
        <v>21</v>
      </c>
      <c r="F135" s="221" t="s">
        <v>2171</v>
      </c>
      <c r="G135" s="218"/>
      <c r="H135" s="222" t="s">
        <v>21</v>
      </c>
      <c r="I135" s="223"/>
      <c r="J135" s="218"/>
      <c r="K135" s="218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177</v>
      </c>
      <c r="AU135" s="228" t="s">
        <v>80</v>
      </c>
      <c r="AV135" s="12" t="s">
        <v>78</v>
      </c>
      <c r="AW135" s="12" t="s">
        <v>35</v>
      </c>
      <c r="AX135" s="12" t="s">
        <v>71</v>
      </c>
      <c r="AY135" s="228" t="s">
        <v>168</v>
      </c>
    </row>
    <row r="136" spans="2:65" s="13" customFormat="1" ht="13.5">
      <c r="B136" s="229"/>
      <c r="C136" s="230"/>
      <c r="D136" s="242" t="s">
        <v>177</v>
      </c>
      <c r="E136" s="252" t="s">
        <v>21</v>
      </c>
      <c r="F136" s="253" t="s">
        <v>80</v>
      </c>
      <c r="G136" s="230"/>
      <c r="H136" s="254">
        <v>2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AT136" s="239" t="s">
        <v>177</v>
      </c>
      <c r="AU136" s="239" t="s">
        <v>80</v>
      </c>
      <c r="AV136" s="13" t="s">
        <v>80</v>
      </c>
      <c r="AW136" s="13" t="s">
        <v>35</v>
      </c>
      <c r="AX136" s="13" t="s">
        <v>78</v>
      </c>
      <c r="AY136" s="239" t="s">
        <v>168</v>
      </c>
    </row>
    <row r="137" spans="2:65" s="1" customFormat="1" ht="22.5" customHeight="1">
      <c r="B137" s="42"/>
      <c r="C137" s="205" t="s">
        <v>205</v>
      </c>
      <c r="D137" s="205" t="s">
        <v>170</v>
      </c>
      <c r="E137" s="206" t="s">
        <v>206</v>
      </c>
      <c r="F137" s="207" t="s">
        <v>207</v>
      </c>
      <c r="G137" s="208" t="s">
        <v>208</v>
      </c>
      <c r="H137" s="209">
        <v>11.951000000000001</v>
      </c>
      <c r="I137" s="210"/>
      <c r="J137" s="211">
        <f>ROUND(I137*H137,2)</f>
        <v>0</v>
      </c>
      <c r="K137" s="207" t="s">
        <v>174</v>
      </c>
      <c r="L137" s="62"/>
      <c r="M137" s="212" t="s">
        <v>21</v>
      </c>
      <c r="N137" s="213" t="s">
        <v>42</v>
      </c>
      <c r="O137" s="43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AR137" s="25" t="s">
        <v>175</v>
      </c>
      <c r="AT137" s="25" t="s">
        <v>170</v>
      </c>
      <c r="AU137" s="25" t="s">
        <v>80</v>
      </c>
      <c r="AY137" s="25" t="s">
        <v>168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25" t="s">
        <v>78</v>
      </c>
      <c r="BK137" s="216">
        <f>ROUND(I137*H137,2)</f>
        <v>0</v>
      </c>
      <c r="BL137" s="25" t="s">
        <v>175</v>
      </c>
      <c r="BM137" s="25" t="s">
        <v>2189</v>
      </c>
    </row>
    <row r="138" spans="2:65" s="12" customFormat="1" ht="13.5">
      <c r="B138" s="217"/>
      <c r="C138" s="218"/>
      <c r="D138" s="219" t="s">
        <v>177</v>
      </c>
      <c r="E138" s="220" t="s">
        <v>21</v>
      </c>
      <c r="F138" s="221" t="s">
        <v>2176</v>
      </c>
      <c r="G138" s="218"/>
      <c r="H138" s="222" t="s">
        <v>21</v>
      </c>
      <c r="I138" s="223"/>
      <c r="J138" s="218"/>
      <c r="K138" s="218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177</v>
      </c>
      <c r="AU138" s="228" t="s">
        <v>80</v>
      </c>
      <c r="AV138" s="12" t="s">
        <v>78</v>
      </c>
      <c r="AW138" s="12" t="s">
        <v>35</v>
      </c>
      <c r="AX138" s="12" t="s">
        <v>71</v>
      </c>
      <c r="AY138" s="228" t="s">
        <v>168</v>
      </c>
    </row>
    <row r="139" spans="2:65" s="13" customFormat="1" ht="13.5">
      <c r="B139" s="229"/>
      <c r="C139" s="230"/>
      <c r="D139" s="219" t="s">
        <v>177</v>
      </c>
      <c r="E139" s="231" t="s">
        <v>21</v>
      </c>
      <c r="F139" s="232" t="s">
        <v>2190</v>
      </c>
      <c r="G139" s="230"/>
      <c r="H139" s="233">
        <v>0.72099999999999997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AT139" s="239" t="s">
        <v>177</v>
      </c>
      <c r="AU139" s="239" t="s">
        <v>80</v>
      </c>
      <c r="AV139" s="13" t="s">
        <v>80</v>
      </c>
      <c r="AW139" s="13" t="s">
        <v>35</v>
      </c>
      <c r="AX139" s="13" t="s">
        <v>71</v>
      </c>
      <c r="AY139" s="239" t="s">
        <v>168</v>
      </c>
    </row>
    <row r="140" spans="2:65" s="13" customFormat="1" ht="13.5">
      <c r="B140" s="229"/>
      <c r="C140" s="230"/>
      <c r="D140" s="219" t="s">
        <v>177</v>
      </c>
      <c r="E140" s="231" t="s">
        <v>21</v>
      </c>
      <c r="F140" s="232" t="s">
        <v>2191</v>
      </c>
      <c r="G140" s="230"/>
      <c r="H140" s="233">
        <v>4.5999999999999999E-2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177</v>
      </c>
      <c r="AU140" s="239" t="s">
        <v>80</v>
      </c>
      <c r="AV140" s="13" t="s">
        <v>80</v>
      </c>
      <c r="AW140" s="13" t="s">
        <v>35</v>
      </c>
      <c r="AX140" s="13" t="s">
        <v>71</v>
      </c>
      <c r="AY140" s="239" t="s">
        <v>168</v>
      </c>
    </row>
    <row r="141" spans="2:65" s="13" customFormat="1" ht="13.5">
      <c r="B141" s="229"/>
      <c r="C141" s="230"/>
      <c r="D141" s="219" t="s">
        <v>177</v>
      </c>
      <c r="E141" s="231" t="s">
        <v>21</v>
      </c>
      <c r="F141" s="232" t="s">
        <v>2192</v>
      </c>
      <c r="G141" s="230"/>
      <c r="H141" s="233">
        <v>0.128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AT141" s="239" t="s">
        <v>177</v>
      </c>
      <c r="AU141" s="239" t="s">
        <v>80</v>
      </c>
      <c r="AV141" s="13" t="s">
        <v>80</v>
      </c>
      <c r="AW141" s="13" t="s">
        <v>35</v>
      </c>
      <c r="AX141" s="13" t="s">
        <v>71</v>
      </c>
      <c r="AY141" s="239" t="s">
        <v>168</v>
      </c>
    </row>
    <row r="142" spans="2:65" s="13" customFormat="1" ht="13.5">
      <c r="B142" s="229"/>
      <c r="C142" s="230"/>
      <c r="D142" s="219" t="s">
        <v>177</v>
      </c>
      <c r="E142" s="231" t="s">
        <v>21</v>
      </c>
      <c r="F142" s="232" t="s">
        <v>2193</v>
      </c>
      <c r="G142" s="230"/>
      <c r="H142" s="233">
        <v>0.66900000000000004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AT142" s="239" t="s">
        <v>177</v>
      </c>
      <c r="AU142" s="239" t="s">
        <v>80</v>
      </c>
      <c r="AV142" s="13" t="s">
        <v>80</v>
      </c>
      <c r="AW142" s="13" t="s">
        <v>35</v>
      </c>
      <c r="AX142" s="13" t="s">
        <v>71</v>
      </c>
      <c r="AY142" s="239" t="s">
        <v>168</v>
      </c>
    </row>
    <row r="143" spans="2:65" s="13" customFormat="1" ht="13.5">
      <c r="B143" s="229"/>
      <c r="C143" s="230"/>
      <c r="D143" s="219" t="s">
        <v>177</v>
      </c>
      <c r="E143" s="231" t="s">
        <v>21</v>
      </c>
      <c r="F143" s="232" t="s">
        <v>2194</v>
      </c>
      <c r="G143" s="230"/>
      <c r="H143" s="233">
        <v>0.28100000000000003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177</v>
      </c>
      <c r="AU143" s="239" t="s">
        <v>80</v>
      </c>
      <c r="AV143" s="13" t="s">
        <v>80</v>
      </c>
      <c r="AW143" s="13" t="s">
        <v>35</v>
      </c>
      <c r="AX143" s="13" t="s">
        <v>71</v>
      </c>
      <c r="AY143" s="239" t="s">
        <v>168</v>
      </c>
    </row>
    <row r="144" spans="2:65" s="13" customFormat="1" ht="13.5">
      <c r="B144" s="229"/>
      <c r="C144" s="230"/>
      <c r="D144" s="219" t="s">
        <v>177</v>
      </c>
      <c r="E144" s="231" t="s">
        <v>21</v>
      </c>
      <c r="F144" s="232" t="s">
        <v>2195</v>
      </c>
      <c r="G144" s="230"/>
      <c r="H144" s="233">
        <v>0.313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177</v>
      </c>
      <c r="AU144" s="239" t="s">
        <v>80</v>
      </c>
      <c r="AV144" s="13" t="s">
        <v>80</v>
      </c>
      <c r="AW144" s="13" t="s">
        <v>35</v>
      </c>
      <c r="AX144" s="13" t="s">
        <v>71</v>
      </c>
      <c r="AY144" s="239" t="s">
        <v>168</v>
      </c>
    </row>
    <row r="145" spans="2:65" s="13" customFormat="1" ht="13.5">
      <c r="B145" s="229"/>
      <c r="C145" s="230"/>
      <c r="D145" s="219" t="s">
        <v>177</v>
      </c>
      <c r="E145" s="231" t="s">
        <v>21</v>
      </c>
      <c r="F145" s="232" t="s">
        <v>2196</v>
      </c>
      <c r="G145" s="230"/>
      <c r="H145" s="233">
        <v>4.9000000000000002E-2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177</v>
      </c>
      <c r="AU145" s="239" t="s">
        <v>80</v>
      </c>
      <c r="AV145" s="13" t="s">
        <v>80</v>
      </c>
      <c r="AW145" s="13" t="s">
        <v>35</v>
      </c>
      <c r="AX145" s="13" t="s">
        <v>71</v>
      </c>
      <c r="AY145" s="239" t="s">
        <v>168</v>
      </c>
    </row>
    <row r="146" spans="2:65" s="12" customFormat="1" ht="13.5">
      <c r="B146" s="217"/>
      <c r="C146" s="218"/>
      <c r="D146" s="219" t="s">
        <v>177</v>
      </c>
      <c r="E146" s="220" t="s">
        <v>21</v>
      </c>
      <c r="F146" s="221" t="s">
        <v>2197</v>
      </c>
      <c r="G146" s="218"/>
      <c r="H146" s="222" t="s">
        <v>21</v>
      </c>
      <c r="I146" s="223"/>
      <c r="J146" s="218"/>
      <c r="K146" s="218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177</v>
      </c>
      <c r="AU146" s="228" t="s">
        <v>80</v>
      </c>
      <c r="AV146" s="12" t="s">
        <v>78</v>
      </c>
      <c r="AW146" s="12" t="s">
        <v>35</v>
      </c>
      <c r="AX146" s="12" t="s">
        <v>71</v>
      </c>
      <c r="AY146" s="228" t="s">
        <v>168</v>
      </c>
    </row>
    <row r="147" spans="2:65" s="13" customFormat="1" ht="13.5">
      <c r="B147" s="229"/>
      <c r="C147" s="230"/>
      <c r="D147" s="219" t="s">
        <v>177</v>
      </c>
      <c r="E147" s="231" t="s">
        <v>21</v>
      </c>
      <c r="F147" s="232" t="s">
        <v>2198</v>
      </c>
      <c r="G147" s="230"/>
      <c r="H147" s="233">
        <v>0.82699999999999996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AT147" s="239" t="s">
        <v>177</v>
      </c>
      <c r="AU147" s="239" t="s">
        <v>80</v>
      </c>
      <c r="AV147" s="13" t="s">
        <v>80</v>
      </c>
      <c r="AW147" s="13" t="s">
        <v>35</v>
      </c>
      <c r="AX147" s="13" t="s">
        <v>71</v>
      </c>
      <c r="AY147" s="239" t="s">
        <v>168</v>
      </c>
    </row>
    <row r="148" spans="2:65" s="13" customFormat="1" ht="13.5">
      <c r="B148" s="229"/>
      <c r="C148" s="230"/>
      <c r="D148" s="219" t="s">
        <v>177</v>
      </c>
      <c r="E148" s="231" t="s">
        <v>21</v>
      </c>
      <c r="F148" s="232" t="s">
        <v>2199</v>
      </c>
      <c r="G148" s="230"/>
      <c r="H148" s="233">
        <v>0.35599999999999998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177</v>
      </c>
      <c r="AU148" s="239" t="s">
        <v>80</v>
      </c>
      <c r="AV148" s="13" t="s">
        <v>80</v>
      </c>
      <c r="AW148" s="13" t="s">
        <v>35</v>
      </c>
      <c r="AX148" s="13" t="s">
        <v>71</v>
      </c>
      <c r="AY148" s="239" t="s">
        <v>168</v>
      </c>
    </row>
    <row r="149" spans="2:65" s="12" customFormat="1" ht="13.5">
      <c r="B149" s="217"/>
      <c r="C149" s="218"/>
      <c r="D149" s="219" t="s">
        <v>177</v>
      </c>
      <c r="E149" s="220" t="s">
        <v>21</v>
      </c>
      <c r="F149" s="221" t="s">
        <v>2200</v>
      </c>
      <c r="G149" s="218"/>
      <c r="H149" s="222" t="s">
        <v>21</v>
      </c>
      <c r="I149" s="223"/>
      <c r="J149" s="218"/>
      <c r="K149" s="218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177</v>
      </c>
      <c r="AU149" s="228" t="s">
        <v>80</v>
      </c>
      <c r="AV149" s="12" t="s">
        <v>78</v>
      </c>
      <c r="AW149" s="12" t="s">
        <v>35</v>
      </c>
      <c r="AX149" s="12" t="s">
        <v>71</v>
      </c>
      <c r="AY149" s="228" t="s">
        <v>168</v>
      </c>
    </row>
    <row r="150" spans="2:65" s="13" customFormat="1" ht="13.5">
      <c r="B150" s="229"/>
      <c r="C150" s="230"/>
      <c r="D150" s="219" t="s">
        <v>177</v>
      </c>
      <c r="E150" s="231" t="s">
        <v>21</v>
      </c>
      <c r="F150" s="232" t="s">
        <v>2201</v>
      </c>
      <c r="G150" s="230"/>
      <c r="H150" s="233">
        <v>4.5199999999999996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AT150" s="239" t="s">
        <v>177</v>
      </c>
      <c r="AU150" s="239" t="s">
        <v>80</v>
      </c>
      <c r="AV150" s="13" t="s">
        <v>80</v>
      </c>
      <c r="AW150" s="13" t="s">
        <v>35</v>
      </c>
      <c r="AX150" s="13" t="s">
        <v>71</v>
      </c>
      <c r="AY150" s="239" t="s">
        <v>168</v>
      </c>
    </row>
    <row r="151" spans="2:65" s="13" customFormat="1" ht="13.5">
      <c r="B151" s="229"/>
      <c r="C151" s="230"/>
      <c r="D151" s="219" t="s">
        <v>177</v>
      </c>
      <c r="E151" s="231" t="s">
        <v>21</v>
      </c>
      <c r="F151" s="232" t="s">
        <v>2202</v>
      </c>
      <c r="G151" s="230"/>
      <c r="H151" s="233">
        <v>4.0410000000000004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AT151" s="239" t="s">
        <v>177</v>
      </c>
      <c r="AU151" s="239" t="s">
        <v>80</v>
      </c>
      <c r="AV151" s="13" t="s">
        <v>80</v>
      </c>
      <c r="AW151" s="13" t="s">
        <v>35</v>
      </c>
      <c r="AX151" s="13" t="s">
        <v>71</v>
      </c>
      <c r="AY151" s="239" t="s">
        <v>168</v>
      </c>
    </row>
    <row r="152" spans="2:65" s="14" customFormat="1" ht="13.5">
      <c r="B152" s="240"/>
      <c r="C152" s="241"/>
      <c r="D152" s="242" t="s">
        <v>177</v>
      </c>
      <c r="E152" s="243" t="s">
        <v>21</v>
      </c>
      <c r="F152" s="244" t="s">
        <v>184</v>
      </c>
      <c r="G152" s="241"/>
      <c r="H152" s="245">
        <v>11.951000000000001</v>
      </c>
      <c r="I152" s="246"/>
      <c r="J152" s="241"/>
      <c r="K152" s="241"/>
      <c r="L152" s="247"/>
      <c r="M152" s="248"/>
      <c r="N152" s="249"/>
      <c r="O152" s="249"/>
      <c r="P152" s="249"/>
      <c r="Q152" s="249"/>
      <c r="R152" s="249"/>
      <c r="S152" s="249"/>
      <c r="T152" s="250"/>
      <c r="AT152" s="251" t="s">
        <v>177</v>
      </c>
      <c r="AU152" s="251" t="s">
        <v>80</v>
      </c>
      <c r="AV152" s="14" t="s">
        <v>175</v>
      </c>
      <c r="AW152" s="14" t="s">
        <v>35</v>
      </c>
      <c r="AX152" s="14" t="s">
        <v>78</v>
      </c>
      <c r="AY152" s="251" t="s">
        <v>168</v>
      </c>
    </row>
    <row r="153" spans="2:65" s="1" customFormat="1" ht="31.5" customHeight="1">
      <c r="B153" s="42"/>
      <c r="C153" s="205" t="s">
        <v>232</v>
      </c>
      <c r="D153" s="205" t="s">
        <v>170</v>
      </c>
      <c r="E153" s="206" t="s">
        <v>2203</v>
      </c>
      <c r="F153" s="207" t="s">
        <v>2204</v>
      </c>
      <c r="G153" s="208" t="s">
        <v>208</v>
      </c>
      <c r="H153" s="209">
        <v>2.5350000000000001</v>
      </c>
      <c r="I153" s="210"/>
      <c r="J153" s="211">
        <f>ROUND(I153*H153,2)</f>
        <v>0</v>
      </c>
      <c r="K153" s="207" t="s">
        <v>174</v>
      </c>
      <c r="L153" s="62"/>
      <c r="M153" s="212" t="s">
        <v>21</v>
      </c>
      <c r="N153" s="213" t="s">
        <v>42</v>
      </c>
      <c r="O153" s="43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AR153" s="25" t="s">
        <v>175</v>
      </c>
      <c r="AT153" s="25" t="s">
        <v>170</v>
      </c>
      <c r="AU153" s="25" t="s">
        <v>80</v>
      </c>
      <c r="AY153" s="25" t="s">
        <v>168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25" t="s">
        <v>78</v>
      </c>
      <c r="BK153" s="216">
        <f>ROUND(I153*H153,2)</f>
        <v>0</v>
      </c>
      <c r="BL153" s="25" t="s">
        <v>175</v>
      </c>
      <c r="BM153" s="25" t="s">
        <v>2205</v>
      </c>
    </row>
    <row r="154" spans="2:65" s="12" customFormat="1" ht="13.5">
      <c r="B154" s="217"/>
      <c r="C154" s="218"/>
      <c r="D154" s="219" t="s">
        <v>177</v>
      </c>
      <c r="E154" s="220" t="s">
        <v>21</v>
      </c>
      <c r="F154" s="221" t="s">
        <v>2171</v>
      </c>
      <c r="G154" s="218"/>
      <c r="H154" s="222" t="s">
        <v>21</v>
      </c>
      <c r="I154" s="223"/>
      <c r="J154" s="218"/>
      <c r="K154" s="218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177</v>
      </c>
      <c r="AU154" s="228" t="s">
        <v>80</v>
      </c>
      <c r="AV154" s="12" t="s">
        <v>78</v>
      </c>
      <c r="AW154" s="12" t="s">
        <v>35</v>
      </c>
      <c r="AX154" s="12" t="s">
        <v>71</v>
      </c>
      <c r="AY154" s="228" t="s">
        <v>168</v>
      </c>
    </row>
    <row r="155" spans="2:65" s="13" customFormat="1" ht="13.5">
      <c r="B155" s="229"/>
      <c r="C155" s="230"/>
      <c r="D155" s="219" t="s">
        <v>177</v>
      </c>
      <c r="E155" s="231" t="s">
        <v>21</v>
      </c>
      <c r="F155" s="232" t="s">
        <v>2206</v>
      </c>
      <c r="G155" s="230"/>
      <c r="H155" s="233">
        <v>2.3250000000000002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177</v>
      </c>
      <c r="AU155" s="239" t="s">
        <v>80</v>
      </c>
      <c r="AV155" s="13" t="s">
        <v>80</v>
      </c>
      <c r="AW155" s="13" t="s">
        <v>35</v>
      </c>
      <c r="AX155" s="13" t="s">
        <v>71</v>
      </c>
      <c r="AY155" s="239" t="s">
        <v>168</v>
      </c>
    </row>
    <row r="156" spans="2:65" s="13" customFormat="1" ht="13.5">
      <c r="B156" s="229"/>
      <c r="C156" s="230"/>
      <c r="D156" s="219" t="s">
        <v>177</v>
      </c>
      <c r="E156" s="231" t="s">
        <v>21</v>
      </c>
      <c r="F156" s="232" t="s">
        <v>2207</v>
      </c>
      <c r="G156" s="230"/>
      <c r="H156" s="233">
        <v>0.21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AT156" s="239" t="s">
        <v>177</v>
      </c>
      <c r="AU156" s="239" t="s">
        <v>80</v>
      </c>
      <c r="AV156" s="13" t="s">
        <v>80</v>
      </c>
      <c r="AW156" s="13" t="s">
        <v>35</v>
      </c>
      <c r="AX156" s="13" t="s">
        <v>71</v>
      </c>
      <c r="AY156" s="239" t="s">
        <v>168</v>
      </c>
    </row>
    <row r="157" spans="2:65" s="14" customFormat="1" ht="13.5">
      <c r="B157" s="240"/>
      <c r="C157" s="241"/>
      <c r="D157" s="242" t="s">
        <v>177</v>
      </c>
      <c r="E157" s="243" t="s">
        <v>21</v>
      </c>
      <c r="F157" s="244" t="s">
        <v>184</v>
      </c>
      <c r="G157" s="241"/>
      <c r="H157" s="245">
        <v>2.5350000000000001</v>
      </c>
      <c r="I157" s="246"/>
      <c r="J157" s="241"/>
      <c r="K157" s="241"/>
      <c r="L157" s="247"/>
      <c r="M157" s="248"/>
      <c r="N157" s="249"/>
      <c r="O157" s="249"/>
      <c r="P157" s="249"/>
      <c r="Q157" s="249"/>
      <c r="R157" s="249"/>
      <c r="S157" s="249"/>
      <c r="T157" s="250"/>
      <c r="AT157" s="251" t="s">
        <v>177</v>
      </c>
      <c r="AU157" s="251" t="s">
        <v>80</v>
      </c>
      <c r="AV157" s="14" t="s">
        <v>175</v>
      </c>
      <c r="AW157" s="14" t="s">
        <v>35</v>
      </c>
      <c r="AX157" s="14" t="s">
        <v>78</v>
      </c>
      <c r="AY157" s="251" t="s">
        <v>168</v>
      </c>
    </row>
    <row r="158" spans="2:65" s="1" customFormat="1" ht="22.5" customHeight="1">
      <c r="B158" s="42"/>
      <c r="C158" s="205" t="s">
        <v>237</v>
      </c>
      <c r="D158" s="205" t="s">
        <v>170</v>
      </c>
      <c r="E158" s="206" t="s">
        <v>233</v>
      </c>
      <c r="F158" s="207" t="s">
        <v>234</v>
      </c>
      <c r="G158" s="208" t="s">
        <v>208</v>
      </c>
      <c r="H158" s="209">
        <v>12.346</v>
      </c>
      <c r="I158" s="210"/>
      <c r="J158" s="211">
        <f>ROUND(I158*H158,2)</f>
        <v>0</v>
      </c>
      <c r="K158" s="207" t="s">
        <v>174</v>
      </c>
      <c r="L158" s="62"/>
      <c r="M158" s="212" t="s">
        <v>21</v>
      </c>
      <c r="N158" s="213" t="s">
        <v>42</v>
      </c>
      <c r="O158" s="43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AR158" s="25" t="s">
        <v>175</v>
      </c>
      <c r="AT158" s="25" t="s">
        <v>170</v>
      </c>
      <c r="AU158" s="25" t="s">
        <v>80</v>
      </c>
      <c r="AY158" s="25" t="s">
        <v>168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25" t="s">
        <v>78</v>
      </c>
      <c r="BK158" s="216">
        <f>ROUND(I158*H158,2)</f>
        <v>0</v>
      </c>
      <c r="BL158" s="25" t="s">
        <v>175</v>
      </c>
      <c r="BM158" s="25" t="s">
        <v>2208</v>
      </c>
    </row>
    <row r="159" spans="2:65" s="13" customFormat="1" ht="13.5">
      <c r="B159" s="229"/>
      <c r="C159" s="230"/>
      <c r="D159" s="242" t="s">
        <v>177</v>
      </c>
      <c r="E159" s="252" t="s">
        <v>21</v>
      </c>
      <c r="F159" s="253" t="s">
        <v>2209</v>
      </c>
      <c r="G159" s="230"/>
      <c r="H159" s="254">
        <v>12.346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AT159" s="239" t="s">
        <v>177</v>
      </c>
      <c r="AU159" s="239" t="s">
        <v>80</v>
      </c>
      <c r="AV159" s="13" t="s">
        <v>80</v>
      </c>
      <c r="AW159" s="13" t="s">
        <v>35</v>
      </c>
      <c r="AX159" s="13" t="s">
        <v>78</v>
      </c>
      <c r="AY159" s="239" t="s">
        <v>168</v>
      </c>
    </row>
    <row r="160" spans="2:65" s="1" customFormat="1" ht="31.5" customHeight="1">
      <c r="B160" s="42"/>
      <c r="C160" s="205" t="s">
        <v>242</v>
      </c>
      <c r="D160" s="205" t="s">
        <v>170</v>
      </c>
      <c r="E160" s="206" t="s">
        <v>238</v>
      </c>
      <c r="F160" s="207" t="s">
        <v>239</v>
      </c>
      <c r="G160" s="208" t="s">
        <v>208</v>
      </c>
      <c r="H160" s="209">
        <v>123.46</v>
      </c>
      <c r="I160" s="210"/>
      <c r="J160" s="211">
        <f>ROUND(I160*H160,2)</f>
        <v>0</v>
      </c>
      <c r="K160" s="207" t="s">
        <v>174</v>
      </c>
      <c r="L160" s="62"/>
      <c r="M160" s="212" t="s">
        <v>21</v>
      </c>
      <c r="N160" s="213" t="s">
        <v>42</v>
      </c>
      <c r="O160" s="43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AR160" s="25" t="s">
        <v>175</v>
      </c>
      <c r="AT160" s="25" t="s">
        <v>170</v>
      </c>
      <c r="AU160" s="25" t="s">
        <v>80</v>
      </c>
      <c r="AY160" s="25" t="s">
        <v>168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25" t="s">
        <v>78</v>
      </c>
      <c r="BK160" s="216">
        <f>ROUND(I160*H160,2)</f>
        <v>0</v>
      </c>
      <c r="BL160" s="25" t="s">
        <v>175</v>
      </c>
      <c r="BM160" s="25" t="s">
        <v>2210</v>
      </c>
    </row>
    <row r="161" spans="2:65" s="13" customFormat="1" ht="13.5">
      <c r="B161" s="229"/>
      <c r="C161" s="230"/>
      <c r="D161" s="242" t="s">
        <v>177</v>
      </c>
      <c r="E161" s="230"/>
      <c r="F161" s="253" t="s">
        <v>2211</v>
      </c>
      <c r="G161" s="230"/>
      <c r="H161" s="254">
        <v>123.46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AT161" s="239" t="s">
        <v>177</v>
      </c>
      <c r="AU161" s="239" t="s">
        <v>80</v>
      </c>
      <c r="AV161" s="13" t="s">
        <v>80</v>
      </c>
      <c r="AW161" s="13" t="s">
        <v>6</v>
      </c>
      <c r="AX161" s="13" t="s">
        <v>78</v>
      </c>
      <c r="AY161" s="239" t="s">
        <v>168</v>
      </c>
    </row>
    <row r="162" spans="2:65" s="1" customFormat="1" ht="22.5" customHeight="1">
      <c r="B162" s="42"/>
      <c r="C162" s="205" t="s">
        <v>248</v>
      </c>
      <c r="D162" s="205" t="s">
        <v>170</v>
      </c>
      <c r="E162" s="206" t="s">
        <v>243</v>
      </c>
      <c r="F162" s="207" t="s">
        <v>244</v>
      </c>
      <c r="G162" s="208" t="s">
        <v>245</v>
      </c>
      <c r="H162" s="209">
        <v>20.988</v>
      </c>
      <c r="I162" s="210"/>
      <c r="J162" s="211">
        <f>ROUND(I162*H162,2)</f>
        <v>0</v>
      </c>
      <c r="K162" s="207" t="s">
        <v>174</v>
      </c>
      <c r="L162" s="62"/>
      <c r="M162" s="212" t="s">
        <v>21</v>
      </c>
      <c r="N162" s="213" t="s">
        <v>42</v>
      </c>
      <c r="O162" s="43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AR162" s="25" t="s">
        <v>175</v>
      </c>
      <c r="AT162" s="25" t="s">
        <v>170</v>
      </c>
      <c r="AU162" s="25" t="s">
        <v>80</v>
      </c>
      <c r="AY162" s="25" t="s">
        <v>168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25" t="s">
        <v>78</v>
      </c>
      <c r="BK162" s="216">
        <f>ROUND(I162*H162,2)</f>
        <v>0</v>
      </c>
      <c r="BL162" s="25" t="s">
        <v>175</v>
      </c>
      <c r="BM162" s="25" t="s">
        <v>2212</v>
      </c>
    </row>
    <row r="163" spans="2:65" s="13" customFormat="1" ht="13.5">
      <c r="B163" s="229"/>
      <c r="C163" s="230"/>
      <c r="D163" s="242" t="s">
        <v>177</v>
      </c>
      <c r="E163" s="252" t="s">
        <v>21</v>
      </c>
      <c r="F163" s="253" t="s">
        <v>2213</v>
      </c>
      <c r="G163" s="230"/>
      <c r="H163" s="254">
        <v>20.988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AT163" s="239" t="s">
        <v>177</v>
      </c>
      <c r="AU163" s="239" t="s">
        <v>80</v>
      </c>
      <c r="AV163" s="13" t="s">
        <v>80</v>
      </c>
      <c r="AW163" s="13" t="s">
        <v>35</v>
      </c>
      <c r="AX163" s="13" t="s">
        <v>78</v>
      </c>
      <c r="AY163" s="239" t="s">
        <v>168</v>
      </c>
    </row>
    <row r="164" spans="2:65" s="1" customFormat="1" ht="22.5" customHeight="1">
      <c r="B164" s="42"/>
      <c r="C164" s="205" t="s">
        <v>252</v>
      </c>
      <c r="D164" s="205" t="s">
        <v>170</v>
      </c>
      <c r="E164" s="206" t="s">
        <v>259</v>
      </c>
      <c r="F164" s="207" t="s">
        <v>260</v>
      </c>
      <c r="G164" s="208" t="s">
        <v>173</v>
      </c>
      <c r="H164" s="209">
        <v>70.567999999999998</v>
      </c>
      <c r="I164" s="210"/>
      <c r="J164" s="211">
        <f>ROUND(I164*H164,2)</f>
        <v>0</v>
      </c>
      <c r="K164" s="207" t="s">
        <v>174</v>
      </c>
      <c r="L164" s="62"/>
      <c r="M164" s="212" t="s">
        <v>21</v>
      </c>
      <c r="N164" s="213" t="s">
        <v>42</v>
      </c>
      <c r="O164" s="43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AR164" s="25" t="s">
        <v>175</v>
      </c>
      <c r="AT164" s="25" t="s">
        <v>170</v>
      </c>
      <c r="AU164" s="25" t="s">
        <v>80</v>
      </c>
      <c r="AY164" s="25" t="s">
        <v>168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25" t="s">
        <v>78</v>
      </c>
      <c r="BK164" s="216">
        <f>ROUND(I164*H164,2)</f>
        <v>0</v>
      </c>
      <c r="BL164" s="25" t="s">
        <v>175</v>
      </c>
      <c r="BM164" s="25" t="s">
        <v>2214</v>
      </c>
    </row>
    <row r="165" spans="2:65" s="12" customFormat="1" ht="13.5">
      <c r="B165" s="217"/>
      <c r="C165" s="218"/>
      <c r="D165" s="219" t="s">
        <v>177</v>
      </c>
      <c r="E165" s="220" t="s">
        <v>21</v>
      </c>
      <c r="F165" s="221" t="s">
        <v>2215</v>
      </c>
      <c r="G165" s="218"/>
      <c r="H165" s="222" t="s">
        <v>21</v>
      </c>
      <c r="I165" s="223"/>
      <c r="J165" s="218"/>
      <c r="K165" s="218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177</v>
      </c>
      <c r="AU165" s="228" t="s">
        <v>80</v>
      </c>
      <c r="AV165" s="12" t="s">
        <v>78</v>
      </c>
      <c r="AW165" s="12" t="s">
        <v>35</v>
      </c>
      <c r="AX165" s="12" t="s">
        <v>71</v>
      </c>
      <c r="AY165" s="228" t="s">
        <v>168</v>
      </c>
    </row>
    <row r="166" spans="2:65" s="13" customFormat="1" ht="13.5">
      <c r="B166" s="229"/>
      <c r="C166" s="230"/>
      <c r="D166" s="219" t="s">
        <v>177</v>
      </c>
      <c r="E166" s="231" t="s">
        <v>21</v>
      </c>
      <c r="F166" s="232" t="s">
        <v>2172</v>
      </c>
      <c r="G166" s="230"/>
      <c r="H166" s="233">
        <v>24.6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177</v>
      </c>
      <c r="AU166" s="239" t="s">
        <v>80</v>
      </c>
      <c r="AV166" s="13" t="s">
        <v>80</v>
      </c>
      <c r="AW166" s="13" t="s">
        <v>35</v>
      </c>
      <c r="AX166" s="13" t="s">
        <v>71</v>
      </c>
      <c r="AY166" s="239" t="s">
        <v>168</v>
      </c>
    </row>
    <row r="167" spans="2:65" s="13" customFormat="1" ht="13.5">
      <c r="B167" s="229"/>
      <c r="C167" s="230"/>
      <c r="D167" s="219" t="s">
        <v>177</v>
      </c>
      <c r="E167" s="231" t="s">
        <v>21</v>
      </c>
      <c r="F167" s="232" t="s">
        <v>2173</v>
      </c>
      <c r="G167" s="230"/>
      <c r="H167" s="233">
        <v>2.1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AT167" s="239" t="s">
        <v>177</v>
      </c>
      <c r="AU167" s="239" t="s">
        <v>80</v>
      </c>
      <c r="AV167" s="13" t="s">
        <v>80</v>
      </c>
      <c r="AW167" s="13" t="s">
        <v>35</v>
      </c>
      <c r="AX167" s="13" t="s">
        <v>71</v>
      </c>
      <c r="AY167" s="239" t="s">
        <v>168</v>
      </c>
    </row>
    <row r="168" spans="2:65" s="12" customFormat="1" ht="13.5">
      <c r="B168" s="217"/>
      <c r="C168" s="218"/>
      <c r="D168" s="219" t="s">
        <v>177</v>
      </c>
      <c r="E168" s="220" t="s">
        <v>21</v>
      </c>
      <c r="F168" s="221" t="s">
        <v>2216</v>
      </c>
      <c r="G168" s="218"/>
      <c r="H168" s="222" t="s">
        <v>21</v>
      </c>
      <c r="I168" s="223"/>
      <c r="J168" s="218"/>
      <c r="K168" s="218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177</v>
      </c>
      <c r="AU168" s="228" t="s">
        <v>80</v>
      </c>
      <c r="AV168" s="12" t="s">
        <v>78</v>
      </c>
      <c r="AW168" s="12" t="s">
        <v>35</v>
      </c>
      <c r="AX168" s="12" t="s">
        <v>71</v>
      </c>
      <c r="AY168" s="228" t="s">
        <v>168</v>
      </c>
    </row>
    <row r="169" spans="2:65" s="13" customFormat="1" ht="13.5">
      <c r="B169" s="229"/>
      <c r="C169" s="230"/>
      <c r="D169" s="219" t="s">
        <v>177</v>
      </c>
      <c r="E169" s="231" t="s">
        <v>21</v>
      </c>
      <c r="F169" s="232" t="s">
        <v>2177</v>
      </c>
      <c r="G169" s="230"/>
      <c r="H169" s="233">
        <v>10.304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177</v>
      </c>
      <c r="AU169" s="239" t="s">
        <v>80</v>
      </c>
      <c r="AV169" s="13" t="s">
        <v>80</v>
      </c>
      <c r="AW169" s="13" t="s">
        <v>35</v>
      </c>
      <c r="AX169" s="13" t="s">
        <v>71</v>
      </c>
      <c r="AY169" s="239" t="s">
        <v>168</v>
      </c>
    </row>
    <row r="170" spans="2:65" s="13" customFormat="1" ht="13.5">
      <c r="B170" s="229"/>
      <c r="C170" s="230"/>
      <c r="D170" s="219" t="s">
        <v>177</v>
      </c>
      <c r="E170" s="231" t="s">
        <v>21</v>
      </c>
      <c r="F170" s="232" t="s">
        <v>2217</v>
      </c>
      <c r="G170" s="230"/>
      <c r="H170" s="233">
        <v>20.675000000000001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AT170" s="239" t="s">
        <v>177</v>
      </c>
      <c r="AU170" s="239" t="s">
        <v>80</v>
      </c>
      <c r="AV170" s="13" t="s">
        <v>80</v>
      </c>
      <c r="AW170" s="13" t="s">
        <v>35</v>
      </c>
      <c r="AX170" s="13" t="s">
        <v>71</v>
      </c>
      <c r="AY170" s="239" t="s">
        <v>168</v>
      </c>
    </row>
    <row r="171" spans="2:65" s="13" customFormat="1" ht="13.5">
      <c r="B171" s="229"/>
      <c r="C171" s="230"/>
      <c r="D171" s="219" t="s">
        <v>177</v>
      </c>
      <c r="E171" s="231" t="s">
        <v>21</v>
      </c>
      <c r="F171" s="232" t="s">
        <v>2179</v>
      </c>
      <c r="G171" s="230"/>
      <c r="H171" s="233">
        <v>4.0010000000000003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AT171" s="239" t="s">
        <v>177</v>
      </c>
      <c r="AU171" s="239" t="s">
        <v>80</v>
      </c>
      <c r="AV171" s="13" t="s">
        <v>80</v>
      </c>
      <c r="AW171" s="13" t="s">
        <v>35</v>
      </c>
      <c r="AX171" s="13" t="s">
        <v>71</v>
      </c>
      <c r="AY171" s="239" t="s">
        <v>168</v>
      </c>
    </row>
    <row r="172" spans="2:65" s="13" customFormat="1" ht="13.5">
      <c r="B172" s="229"/>
      <c r="C172" s="230"/>
      <c r="D172" s="219" t="s">
        <v>177</v>
      </c>
      <c r="E172" s="231" t="s">
        <v>21</v>
      </c>
      <c r="F172" s="232" t="s">
        <v>2218</v>
      </c>
      <c r="G172" s="230"/>
      <c r="H172" s="233">
        <v>8.8879999999999999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AT172" s="239" t="s">
        <v>177</v>
      </c>
      <c r="AU172" s="239" t="s">
        <v>80</v>
      </c>
      <c r="AV172" s="13" t="s">
        <v>80</v>
      </c>
      <c r="AW172" s="13" t="s">
        <v>35</v>
      </c>
      <c r="AX172" s="13" t="s">
        <v>71</v>
      </c>
      <c r="AY172" s="239" t="s">
        <v>168</v>
      </c>
    </row>
    <row r="173" spans="2:65" s="14" customFormat="1" ht="13.5">
      <c r="B173" s="240"/>
      <c r="C173" s="241"/>
      <c r="D173" s="219" t="s">
        <v>177</v>
      </c>
      <c r="E173" s="265" t="s">
        <v>21</v>
      </c>
      <c r="F173" s="266" t="s">
        <v>184</v>
      </c>
      <c r="G173" s="241"/>
      <c r="H173" s="267">
        <v>70.567999999999998</v>
      </c>
      <c r="I173" s="246"/>
      <c r="J173" s="241"/>
      <c r="K173" s="241"/>
      <c r="L173" s="247"/>
      <c r="M173" s="248"/>
      <c r="N173" s="249"/>
      <c r="O173" s="249"/>
      <c r="P173" s="249"/>
      <c r="Q173" s="249"/>
      <c r="R173" s="249"/>
      <c r="S173" s="249"/>
      <c r="T173" s="250"/>
      <c r="AT173" s="251" t="s">
        <v>177</v>
      </c>
      <c r="AU173" s="251" t="s">
        <v>80</v>
      </c>
      <c r="AV173" s="14" t="s">
        <v>175</v>
      </c>
      <c r="AW173" s="14" t="s">
        <v>35</v>
      </c>
      <c r="AX173" s="14" t="s">
        <v>78</v>
      </c>
      <c r="AY173" s="251" t="s">
        <v>168</v>
      </c>
    </row>
    <row r="174" spans="2:65" s="11" customFormat="1" ht="29.85" customHeight="1">
      <c r="B174" s="188"/>
      <c r="C174" s="189"/>
      <c r="D174" s="202" t="s">
        <v>70</v>
      </c>
      <c r="E174" s="203" t="s">
        <v>80</v>
      </c>
      <c r="F174" s="203" t="s">
        <v>2219</v>
      </c>
      <c r="G174" s="189"/>
      <c r="H174" s="189"/>
      <c r="I174" s="192"/>
      <c r="J174" s="204">
        <f>BK174</f>
        <v>0</v>
      </c>
      <c r="K174" s="189"/>
      <c r="L174" s="194"/>
      <c r="M174" s="195"/>
      <c r="N174" s="196"/>
      <c r="O174" s="196"/>
      <c r="P174" s="197">
        <f>SUM(P175:P177)</f>
        <v>0</v>
      </c>
      <c r="Q174" s="196"/>
      <c r="R174" s="197">
        <f>SUM(R175:R177)</f>
        <v>0.58878960000000002</v>
      </c>
      <c r="S174" s="196"/>
      <c r="T174" s="198">
        <f>SUM(T175:T177)</f>
        <v>0</v>
      </c>
      <c r="AR174" s="199" t="s">
        <v>78</v>
      </c>
      <c r="AT174" s="200" t="s">
        <v>70</v>
      </c>
      <c r="AU174" s="200" t="s">
        <v>78</v>
      </c>
      <c r="AY174" s="199" t="s">
        <v>168</v>
      </c>
      <c r="BK174" s="201">
        <f>SUM(BK175:BK177)</f>
        <v>0</v>
      </c>
    </row>
    <row r="175" spans="2:65" s="1" customFormat="1" ht="22.5" customHeight="1">
      <c r="B175" s="42"/>
      <c r="C175" s="205" t="s">
        <v>258</v>
      </c>
      <c r="D175" s="205" t="s">
        <v>170</v>
      </c>
      <c r="E175" s="206" t="s">
        <v>2220</v>
      </c>
      <c r="F175" s="207" t="s">
        <v>2221</v>
      </c>
      <c r="G175" s="208" t="s">
        <v>208</v>
      </c>
      <c r="H175" s="209">
        <v>0.24</v>
      </c>
      <c r="I175" s="210"/>
      <c r="J175" s="211">
        <f>ROUND(I175*H175,2)</f>
        <v>0</v>
      </c>
      <c r="K175" s="207" t="s">
        <v>174</v>
      </c>
      <c r="L175" s="62"/>
      <c r="M175" s="212" t="s">
        <v>21</v>
      </c>
      <c r="N175" s="213" t="s">
        <v>42</v>
      </c>
      <c r="O175" s="43"/>
      <c r="P175" s="214">
        <f>O175*H175</f>
        <v>0</v>
      </c>
      <c r="Q175" s="214">
        <v>2.45329</v>
      </c>
      <c r="R175" s="214">
        <f>Q175*H175</f>
        <v>0.58878960000000002</v>
      </c>
      <c r="S175" s="214">
        <v>0</v>
      </c>
      <c r="T175" s="215">
        <f>S175*H175</f>
        <v>0</v>
      </c>
      <c r="AR175" s="25" t="s">
        <v>175</v>
      </c>
      <c r="AT175" s="25" t="s">
        <v>170</v>
      </c>
      <c r="AU175" s="25" t="s">
        <v>80</v>
      </c>
      <c r="AY175" s="25" t="s">
        <v>168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25" t="s">
        <v>78</v>
      </c>
      <c r="BK175" s="216">
        <f>ROUND(I175*H175,2)</f>
        <v>0</v>
      </c>
      <c r="BL175" s="25" t="s">
        <v>175</v>
      </c>
      <c r="BM175" s="25" t="s">
        <v>2222</v>
      </c>
    </row>
    <row r="176" spans="2:65" s="12" customFormat="1" ht="13.5">
      <c r="B176" s="217"/>
      <c r="C176" s="218"/>
      <c r="D176" s="219" t="s">
        <v>177</v>
      </c>
      <c r="E176" s="220" t="s">
        <v>21</v>
      </c>
      <c r="F176" s="221" t="s">
        <v>2223</v>
      </c>
      <c r="G176" s="218"/>
      <c r="H176" s="222" t="s">
        <v>21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177</v>
      </c>
      <c r="AU176" s="228" t="s">
        <v>80</v>
      </c>
      <c r="AV176" s="12" t="s">
        <v>78</v>
      </c>
      <c r="AW176" s="12" t="s">
        <v>35</v>
      </c>
      <c r="AX176" s="12" t="s">
        <v>71</v>
      </c>
      <c r="AY176" s="228" t="s">
        <v>168</v>
      </c>
    </row>
    <row r="177" spans="2:65" s="13" customFormat="1" ht="13.5">
      <c r="B177" s="229"/>
      <c r="C177" s="230"/>
      <c r="D177" s="219" t="s">
        <v>177</v>
      </c>
      <c r="E177" s="231" t="s">
        <v>21</v>
      </c>
      <c r="F177" s="232" t="s">
        <v>2224</v>
      </c>
      <c r="G177" s="230"/>
      <c r="H177" s="233">
        <v>0.24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177</v>
      </c>
      <c r="AU177" s="239" t="s">
        <v>80</v>
      </c>
      <c r="AV177" s="13" t="s">
        <v>80</v>
      </c>
      <c r="AW177" s="13" t="s">
        <v>35</v>
      </c>
      <c r="AX177" s="13" t="s">
        <v>78</v>
      </c>
      <c r="AY177" s="239" t="s">
        <v>168</v>
      </c>
    </row>
    <row r="178" spans="2:65" s="11" customFormat="1" ht="29.85" customHeight="1">
      <c r="B178" s="188"/>
      <c r="C178" s="189"/>
      <c r="D178" s="202" t="s">
        <v>70</v>
      </c>
      <c r="E178" s="203" t="s">
        <v>190</v>
      </c>
      <c r="F178" s="203" t="s">
        <v>268</v>
      </c>
      <c r="G178" s="189"/>
      <c r="H178" s="189"/>
      <c r="I178" s="192"/>
      <c r="J178" s="204">
        <f>BK178</f>
        <v>0</v>
      </c>
      <c r="K178" s="189"/>
      <c r="L178" s="194"/>
      <c r="M178" s="195"/>
      <c r="N178" s="196"/>
      <c r="O178" s="196"/>
      <c r="P178" s="197">
        <f>SUM(P179:P195)</f>
        <v>0</v>
      </c>
      <c r="Q178" s="196"/>
      <c r="R178" s="197">
        <f>SUM(R179:R195)</f>
        <v>5.0122003499999996</v>
      </c>
      <c r="S178" s="196"/>
      <c r="T178" s="198">
        <f>SUM(T179:T195)</f>
        <v>0</v>
      </c>
      <c r="AR178" s="199" t="s">
        <v>78</v>
      </c>
      <c r="AT178" s="200" t="s">
        <v>70</v>
      </c>
      <c r="AU178" s="200" t="s">
        <v>78</v>
      </c>
      <c r="AY178" s="199" t="s">
        <v>168</v>
      </c>
      <c r="BK178" s="201">
        <f>SUM(BK179:BK195)</f>
        <v>0</v>
      </c>
    </row>
    <row r="179" spans="2:65" s="1" customFormat="1" ht="22.5" customHeight="1">
      <c r="B179" s="42"/>
      <c r="C179" s="205" t="s">
        <v>269</v>
      </c>
      <c r="D179" s="205" t="s">
        <v>170</v>
      </c>
      <c r="E179" s="206" t="s">
        <v>2225</v>
      </c>
      <c r="F179" s="207" t="s">
        <v>2226</v>
      </c>
      <c r="G179" s="208" t="s">
        <v>208</v>
      </c>
      <c r="H179" s="209">
        <v>6.6050000000000004</v>
      </c>
      <c r="I179" s="210"/>
      <c r="J179" s="211">
        <f>ROUND(I179*H179,2)</f>
        <v>0</v>
      </c>
      <c r="K179" s="207" t="s">
        <v>21</v>
      </c>
      <c r="L179" s="62"/>
      <c r="M179" s="212" t="s">
        <v>21</v>
      </c>
      <c r="N179" s="213" t="s">
        <v>42</v>
      </c>
      <c r="O179" s="43"/>
      <c r="P179" s="214">
        <f>O179*H179</f>
        <v>0</v>
      </c>
      <c r="Q179" s="214">
        <v>0.70296999999999998</v>
      </c>
      <c r="R179" s="214">
        <f>Q179*H179</f>
        <v>4.6431168500000002</v>
      </c>
      <c r="S179" s="214">
        <v>0</v>
      </c>
      <c r="T179" s="215">
        <f>S179*H179</f>
        <v>0</v>
      </c>
      <c r="AR179" s="25" t="s">
        <v>175</v>
      </c>
      <c r="AT179" s="25" t="s">
        <v>170</v>
      </c>
      <c r="AU179" s="25" t="s">
        <v>80</v>
      </c>
      <c r="AY179" s="25" t="s">
        <v>168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25" t="s">
        <v>78</v>
      </c>
      <c r="BK179" s="216">
        <f>ROUND(I179*H179,2)</f>
        <v>0</v>
      </c>
      <c r="BL179" s="25" t="s">
        <v>175</v>
      </c>
      <c r="BM179" s="25" t="s">
        <v>2227</v>
      </c>
    </row>
    <row r="180" spans="2:65" s="12" customFormat="1" ht="13.5">
      <c r="B180" s="217"/>
      <c r="C180" s="218"/>
      <c r="D180" s="219" t="s">
        <v>177</v>
      </c>
      <c r="E180" s="220" t="s">
        <v>21</v>
      </c>
      <c r="F180" s="221" t="s">
        <v>2228</v>
      </c>
      <c r="G180" s="218"/>
      <c r="H180" s="222" t="s">
        <v>21</v>
      </c>
      <c r="I180" s="223"/>
      <c r="J180" s="218"/>
      <c r="K180" s="218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177</v>
      </c>
      <c r="AU180" s="228" t="s">
        <v>80</v>
      </c>
      <c r="AV180" s="12" t="s">
        <v>78</v>
      </c>
      <c r="AW180" s="12" t="s">
        <v>35</v>
      </c>
      <c r="AX180" s="12" t="s">
        <v>71</v>
      </c>
      <c r="AY180" s="228" t="s">
        <v>168</v>
      </c>
    </row>
    <row r="181" spans="2:65" s="13" customFormat="1" ht="13.5">
      <c r="B181" s="229"/>
      <c r="C181" s="230"/>
      <c r="D181" s="219" t="s">
        <v>177</v>
      </c>
      <c r="E181" s="231" t="s">
        <v>21</v>
      </c>
      <c r="F181" s="232" t="s">
        <v>2229</v>
      </c>
      <c r="G181" s="230"/>
      <c r="H181" s="233">
        <v>1.35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AT181" s="239" t="s">
        <v>177</v>
      </c>
      <c r="AU181" s="239" t="s">
        <v>80</v>
      </c>
      <c r="AV181" s="13" t="s">
        <v>80</v>
      </c>
      <c r="AW181" s="13" t="s">
        <v>35</v>
      </c>
      <c r="AX181" s="13" t="s">
        <v>71</v>
      </c>
      <c r="AY181" s="239" t="s">
        <v>168</v>
      </c>
    </row>
    <row r="182" spans="2:65" s="13" customFormat="1" ht="13.5">
      <c r="B182" s="229"/>
      <c r="C182" s="230"/>
      <c r="D182" s="219" t="s">
        <v>177</v>
      </c>
      <c r="E182" s="231" t="s">
        <v>21</v>
      </c>
      <c r="F182" s="232" t="s">
        <v>2230</v>
      </c>
      <c r="G182" s="230"/>
      <c r="H182" s="233">
        <v>9.4E-2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AT182" s="239" t="s">
        <v>177</v>
      </c>
      <c r="AU182" s="239" t="s">
        <v>80</v>
      </c>
      <c r="AV182" s="13" t="s">
        <v>80</v>
      </c>
      <c r="AW182" s="13" t="s">
        <v>35</v>
      </c>
      <c r="AX182" s="13" t="s">
        <v>71</v>
      </c>
      <c r="AY182" s="239" t="s">
        <v>168</v>
      </c>
    </row>
    <row r="183" spans="2:65" s="12" customFormat="1" ht="13.5">
      <c r="B183" s="217"/>
      <c r="C183" s="218"/>
      <c r="D183" s="219" t="s">
        <v>177</v>
      </c>
      <c r="E183" s="220" t="s">
        <v>21</v>
      </c>
      <c r="F183" s="221" t="s">
        <v>2231</v>
      </c>
      <c r="G183" s="218"/>
      <c r="H183" s="222" t="s">
        <v>21</v>
      </c>
      <c r="I183" s="223"/>
      <c r="J183" s="218"/>
      <c r="K183" s="218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177</v>
      </c>
      <c r="AU183" s="228" t="s">
        <v>80</v>
      </c>
      <c r="AV183" s="12" t="s">
        <v>78</v>
      </c>
      <c r="AW183" s="12" t="s">
        <v>35</v>
      </c>
      <c r="AX183" s="12" t="s">
        <v>71</v>
      </c>
      <c r="AY183" s="228" t="s">
        <v>168</v>
      </c>
    </row>
    <row r="184" spans="2:65" s="13" customFormat="1" ht="13.5">
      <c r="B184" s="229"/>
      <c r="C184" s="230"/>
      <c r="D184" s="219" t="s">
        <v>177</v>
      </c>
      <c r="E184" s="231" t="s">
        <v>21</v>
      </c>
      <c r="F184" s="232" t="s">
        <v>2232</v>
      </c>
      <c r="G184" s="230"/>
      <c r="H184" s="233">
        <v>2.6709999999999998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AT184" s="239" t="s">
        <v>177</v>
      </c>
      <c r="AU184" s="239" t="s">
        <v>80</v>
      </c>
      <c r="AV184" s="13" t="s">
        <v>80</v>
      </c>
      <c r="AW184" s="13" t="s">
        <v>35</v>
      </c>
      <c r="AX184" s="13" t="s">
        <v>71</v>
      </c>
      <c r="AY184" s="239" t="s">
        <v>168</v>
      </c>
    </row>
    <row r="185" spans="2:65" s="13" customFormat="1" ht="13.5">
      <c r="B185" s="229"/>
      <c r="C185" s="230"/>
      <c r="D185" s="219" t="s">
        <v>177</v>
      </c>
      <c r="E185" s="231" t="s">
        <v>21</v>
      </c>
      <c r="F185" s="232" t="s">
        <v>2233</v>
      </c>
      <c r="G185" s="230"/>
      <c r="H185" s="233">
        <v>0.159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AT185" s="239" t="s">
        <v>177</v>
      </c>
      <c r="AU185" s="239" t="s">
        <v>80</v>
      </c>
      <c r="AV185" s="13" t="s">
        <v>80</v>
      </c>
      <c r="AW185" s="13" t="s">
        <v>35</v>
      </c>
      <c r="AX185" s="13" t="s">
        <v>71</v>
      </c>
      <c r="AY185" s="239" t="s">
        <v>168</v>
      </c>
    </row>
    <row r="186" spans="2:65" s="12" customFormat="1" ht="13.5">
      <c r="B186" s="217"/>
      <c r="C186" s="218"/>
      <c r="D186" s="219" t="s">
        <v>177</v>
      </c>
      <c r="E186" s="220" t="s">
        <v>21</v>
      </c>
      <c r="F186" s="221" t="s">
        <v>2234</v>
      </c>
      <c r="G186" s="218"/>
      <c r="H186" s="222" t="s">
        <v>21</v>
      </c>
      <c r="I186" s="223"/>
      <c r="J186" s="218"/>
      <c r="K186" s="218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177</v>
      </c>
      <c r="AU186" s="228" t="s">
        <v>80</v>
      </c>
      <c r="AV186" s="12" t="s">
        <v>78</v>
      </c>
      <c r="AW186" s="12" t="s">
        <v>35</v>
      </c>
      <c r="AX186" s="12" t="s">
        <v>71</v>
      </c>
      <c r="AY186" s="228" t="s">
        <v>168</v>
      </c>
    </row>
    <row r="187" spans="2:65" s="13" customFormat="1" ht="13.5">
      <c r="B187" s="229"/>
      <c r="C187" s="230"/>
      <c r="D187" s="219" t="s">
        <v>177</v>
      </c>
      <c r="E187" s="231" t="s">
        <v>21</v>
      </c>
      <c r="F187" s="232" t="s">
        <v>2235</v>
      </c>
      <c r="G187" s="230"/>
      <c r="H187" s="233">
        <v>2.331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AT187" s="239" t="s">
        <v>177</v>
      </c>
      <c r="AU187" s="239" t="s">
        <v>80</v>
      </c>
      <c r="AV187" s="13" t="s">
        <v>80</v>
      </c>
      <c r="AW187" s="13" t="s">
        <v>35</v>
      </c>
      <c r="AX187" s="13" t="s">
        <v>71</v>
      </c>
      <c r="AY187" s="239" t="s">
        <v>168</v>
      </c>
    </row>
    <row r="188" spans="2:65" s="14" customFormat="1" ht="13.5">
      <c r="B188" s="240"/>
      <c r="C188" s="241"/>
      <c r="D188" s="242" t="s">
        <v>177</v>
      </c>
      <c r="E188" s="243" t="s">
        <v>21</v>
      </c>
      <c r="F188" s="244" t="s">
        <v>184</v>
      </c>
      <c r="G188" s="241"/>
      <c r="H188" s="245">
        <v>6.6050000000000004</v>
      </c>
      <c r="I188" s="246"/>
      <c r="J188" s="241"/>
      <c r="K188" s="241"/>
      <c r="L188" s="247"/>
      <c r="M188" s="248"/>
      <c r="N188" s="249"/>
      <c r="O188" s="249"/>
      <c r="P188" s="249"/>
      <c r="Q188" s="249"/>
      <c r="R188" s="249"/>
      <c r="S188" s="249"/>
      <c r="T188" s="250"/>
      <c r="AT188" s="251" t="s">
        <v>177</v>
      </c>
      <c r="AU188" s="251" t="s">
        <v>80</v>
      </c>
      <c r="AV188" s="14" t="s">
        <v>175</v>
      </c>
      <c r="AW188" s="14" t="s">
        <v>35</v>
      </c>
      <c r="AX188" s="14" t="s">
        <v>78</v>
      </c>
      <c r="AY188" s="251" t="s">
        <v>168</v>
      </c>
    </row>
    <row r="189" spans="2:65" s="1" customFormat="1" ht="22.5" customHeight="1">
      <c r="B189" s="42"/>
      <c r="C189" s="205" t="s">
        <v>275</v>
      </c>
      <c r="D189" s="205" t="s">
        <v>170</v>
      </c>
      <c r="E189" s="206" t="s">
        <v>2236</v>
      </c>
      <c r="F189" s="207" t="s">
        <v>2237</v>
      </c>
      <c r="G189" s="208" t="s">
        <v>208</v>
      </c>
      <c r="H189" s="209">
        <v>0.15</v>
      </c>
      <c r="I189" s="210"/>
      <c r="J189" s="211">
        <f>ROUND(I189*H189,2)</f>
        <v>0</v>
      </c>
      <c r="K189" s="207" t="s">
        <v>174</v>
      </c>
      <c r="L189" s="62"/>
      <c r="M189" s="212" t="s">
        <v>21</v>
      </c>
      <c r="N189" s="213" t="s">
        <v>42</v>
      </c>
      <c r="O189" s="43"/>
      <c r="P189" s="214">
        <f>O189*H189</f>
        <v>0</v>
      </c>
      <c r="Q189" s="214">
        <v>2.45329</v>
      </c>
      <c r="R189" s="214">
        <f>Q189*H189</f>
        <v>0.36799349999999997</v>
      </c>
      <c r="S189" s="214">
        <v>0</v>
      </c>
      <c r="T189" s="215">
        <f>S189*H189</f>
        <v>0</v>
      </c>
      <c r="AR189" s="25" t="s">
        <v>175</v>
      </c>
      <c r="AT189" s="25" t="s">
        <v>170</v>
      </c>
      <c r="AU189" s="25" t="s">
        <v>80</v>
      </c>
      <c r="AY189" s="25" t="s">
        <v>168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25" t="s">
        <v>78</v>
      </c>
      <c r="BK189" s="216">
        <f>ROUND(I189*H189,2)</f>
        <v>0</v>
      </c>
      <c r="BL189" s="25" t="s">
        <v>175</v>
      </c>
      <c r="BM189" s="25" t="s">
        <v>2238</v>
      </c>
    </row>
    <row r="190" spans="2:65" s="12" customFormat="1" ht="13.5">
      <c r="B190" s="217"/>
      <c r="C190" s="218"/>
      <c r="D190" s="219" t="s">
        <v>177</v>
      </c>
      <c r="E190" s="220" t="s">
        <v>21</v>
      </c>
      <c r="F190" s="221" t="s">
        <v>2223</v>
      </c>
      <c r="G190" s="218"/>
      <c r="H190" s="222" t="s">
        <v>21</v>
      </c>
      <c r="I190" s="223"/>
      <c r="J190" s="218"/>
      <c r="K190" s="218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177</v>
      </c>
      <c r="AU190" s="228" t="s">
        <v>80</v>
      </c>
      <c r="AV190" s="12" t="s">
        <v>78</v>
      </c>
      <c r="AW190" s="12" t="s">
        <v>35</v>
      </c>
      <c r="AX190" s="12" t="s">
        <v>71</v>
      </c>
      <c r="AY190" s="228" t="s">
        <v>168</v>
      </c>
    </row>
    <row r="191" spans="2:65" s="13" customFormat="1" ht="13.5">
      <c r="B191" s="229"/>
      <c r="C191" s="230"/>
      <c r="D191" s="242" t="s">
        <v>177</v>
      </c>
      <c r="E191" s="252" t="s">
        <v>21</v>
      </c>
      <c r="F191" s="253" t="s">
        <v>2239</v>
      </c>
      <c r="G191" s="230"/>
      <c r="H191" s="254">
        <v>0.15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AT191" s="239" t="s">
        <v>177</v>
      </c>
      <c r="AU191" s="239" t="s">
        <v>80</v>
      </c>
      <c r="AV191" s="13" t="s">
        <v>80</v>
      </c>
      <c r="AW191" s="13" t="s">
        <v>35</v>
      </c>
      <c r="AX191" s="13" t="s">
        <v>78</v>
      </c>
      <c r="AY191" s="239" t="s">
        <v>168</v>
      </c>
    </row>
    <row r="192" spans="2:65" s="1" customFormat="1" ht="22.5" customHeight="1">
      <c r="B192" s="42"/>
      <c r="C192" s="205" t="s">
        <v>10</v>
      </c>
      <c r="D192" s="205" t="s">
        <v>170</v>
      </c>
      <c r="E192" s="206" t="s">
        <v>2240</v>
      </c>
      <c r="F192" s="207" t="s">
        <v>2241</v>
      </c>
      <c r="G192" s="208" t="s">
        <v>173</v>
      </c>
      <c r="H192" s="209">
        <v>1</v>
      </c>
      <c r="I192" s="210"/>
      <c r="J192" s="211">
        <f>ROUND(I192*H192,2)</f>
        <v>0</v>
      </c>
      <c r="K192" s="207" t="s">
        <v>174</v>
      </c>
      <c r="L192" s="62"/>
      <c r="M192" s="212" t="s">
        <v>21</v>
      </c>
      <c r="N192" s="213" t="s">
        <v>42</v>
      </c>
      <c r="O192" s="43"/>
      <c r="P192" s="214">
        <f>O192*H192</f>
        <v>0</v>
      </c>
      <c r="Q192" s="214">
        <v>1.09E-3</v>
      </c>
      <c r="R192" s="214">
        <f>Q192*H192</f>
        <v>1.09E-3</v>
      </c>
      <c r="S192" s="214">
        <v>0</v>
      </c>
      <c r="T192" s="215">
        <f>S192*H192</f>
        <v>0</v>
      </c>
      <c r="AR192" s="25" t="s">
        <v>175</v>
      </c>
      <c r="AT192" s="25" t="s">
        <v>170</v>
      </c>
      <c r="AU192" s="25" t="s">
        <v>80</v>
      </c>
      <c r="AY192" s="25" t="s">
        <v>168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25" t="s">
        <v>78</v>
      </c>
      <c r="BK192" s="216">
        <f>ROUND(I192*H192,2)</f>
        <v>0</v>
      </c>
      <c r="BL192" s="25" t="s">
        <v>175</v>
      </c>
      <c r="BM192" s="25" t="s">
        <v>2242</v>
      </c>
    </row>
    <row r="193" spans="2:65" s="12" customFormat="1" ht="13.5">
      <c r="B193" s="217"/>
      <c r="C193" s="218"/>
      <c r="D193" s="219" t="s">
        <v>177</v>
      </c>
      <c r="E193" s="220" t="s">
        <v>21</v>
      </c>
      <c r="F193" s="221" t="s">
        <v>2223</v>
      </c>
      <c r="G193" s="218"/>
      <c r="H193" s="222" t="s">
        <v>21</v>
      </c>
      <c r="I193" s="223"/>
      <c r="J193" s="218"/>
      <c r="K193" s="218"/>
      <c r="L193" s="224"/>
      <c r="M193" s="225"/>
      <c r="N193" s="226"/>
      <c r="O193" s="226"/>
      <c r="P193" s="226"/>
      <c r="Q193" s="226"/>
      <c r="R193" s="226"/>
      <c r="S193" s="226"/>
      <c r="T193" s="227"/>
      <c r="AT193" s="228" t="s">
        <v>177</v>
      </c>
      <c r="AU193" s="228" t="s">
        <v>80</v>
      </c>
      <c r="AV193" s="12" t="s">
        <v>78</v>
      </c>
      <c r="AW193" s="12" t="s">
        <v>35</v>
      </c>
      <c r="AX193" s="12" t="s">
        <v>71</v>
      </c>
      <c r="AY193" s="228" t="s">
        <v>168</v>
      </c>
    </row>
    <row r="194" spans="2:65" s="13" customFormat="1" ht="13.5">
      <c r="B194" s="229"/>
      <c r="C194" s="230"/>
      <c r="D194" s="242" t="s">
        <v>177</v>
      </c>
      <c r="E194" s="252" t="s">
        <v>21</v>
      </c>
      <c r="F194" s="253" t="s">
        <v>2243</v>
      </c>
      <c r="G194" s="230"/>
      <c r="H194" s="254">
        <v>1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AT194" s="239" t="s">
        <v>177</v>
      </c>
      <c r="AU194" s="239" t="s">
        <v>80</v>
      </c>
      <c r="AV194" s="13" t="s">
        <v>80</v>
      </c>
      <c r="AW194" s="13" t="s">
        <v>35</v>
      </c>
      <c r="AX194" s="13" t="s">
        <v>78</v>
      </c>
      <c r="AY194" s="239" t="s">
        <v>168</v>
      </c>
    </row>
    <row r="195" spans="2:65" s="1" customFormat="1" ht="22.5" customHeight="1">
      <c r="B195" s="42"/>
      <c r="C195" s="205" t="s">
        <v>286</v>
      </c>
      <c r="D195" s="205" t="s">
        <v>170</v>
      </c>
      <c r="E195" s="206" t="s">
        <v>2244</v>
      </c>
      <c r="F195" s="207" t="s">
        <v>2245</v>
      </c>
      <c r="G195" s="208" t="s">
        <v>173</v>
      </c>
      <c r="H195" s="209">
        <v>1</v>
      </c>
      <c r="I195" s="210"/>
      <c r="J195" s="211">
        <f>ROUND(I195*H195,2)</f>
        <v>0</v>
      </c>
      <c r="K195" s="207" t="s">
        <v>174</v>
      </c>
      <c r="L195" s="62"/>
      <c r="M195" s="212" t="s">
        <v>21</v>
      </c>
      <c r="N195" s="213" t="s">
        <v>42</v>
      </c>
      <c r="O195" s="43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AR195" s="25" t="s">
        <v>175</v>
      </c>
      <c r="AT195" s="25" t="s">
        <v>170</v>
      </c>
      <c r="AU195" s="25" t="s">
        <v>80</v>
      </c>
      <c r="AY195" s="25" t="s">
        <v>168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25" t="s">
        <v>78</v>
      </c>
      <c r="BK195" s="216">
        <f>ROUND(I195*H195,2)</f>
        <v>0</v>
      </c>
      <c r="BL195" s="25" t="s">
        <v>175</v>
      </c>
      <c r="BM195" s="25" t="s">
        <v>2246</v>
      </c>
    </row>
    <row r="196" spans="2:65" s="11" customFormat="1" ht="29.85" customHeight="1">
      <c r="B196" s="188"/>
      <c r="C196" s="189"/>
      <c r="D196" s="202" t="s">
        <v>70</v>
      </c>
      <c r="E196" s="203" t="s">
        <v>175</v>
      </c>
      <c r="F196" s="203" t="s">
        <v>2247</v>
      </c>
      <c r="G196" s="189"/>
      <c r="H196" s="189"/>
      <c r="I196" s="192"/>
      <c r="J196" s="204">
        <f>BK196</f>
        <v>0</v>
      </c>
      <c r="K196" s="189"/>
      <c r="L196" s="194"/>
      <c r="M196" s="195"/>
      <c r="N196" s="196"/>
      <c r="O196" s="196"/>
      <c r="P196" s="197">
        <f>SUM(P197:P206)</f>
        <v>0</v>
      </c>
      <c r="Q196" s="196"/>
      <c r="R196" s="197">
        <f>SUM(R197:R206)</f>
        <v>1.6856345400000001</v>
      </c>
      <c r="S196" s="196"/>
      <c r="T196" s="198">
        <f>SUM(T197:T206)</f>
        <v>0</v>
      </c>
      <c r="AR196" s="199" t="s">
        <v>78</v>
      </c>
      <c r="AT196" s="200" t="s">
        <v>70</v>
      </c>
      <c r="AU196" s="200" t="s">
        <v>78</v>
      </c>
      <c r="AY196" s="199" t="s">
        <v>168</v>
      </c>
      <c r="BK196" s="201">
        <f>SUM(BK197:BK206)</f>
        <v>0</v>
      </c>
    </row>
    <row r="197" spans="2:65" s="1" customFormat="1" ht="22.5" customHeight="1">
      <c r="B197" s="42"/>
      <c r="C197" s="205" t="s">
        <v>292</v>
      </c>
      <c r="D197" s="205" t="s">
        <v>170</v>
      </c>
      <c r="E197" s="206" t="s">
        <v>2248</v>
      </c>
      <c r="F197" s="207" t="s">
        <v>2249</v>
      </c>
      <c r="G197" s="208" t="s">
        <v>208</v>
      </c>
      <c r="H197" s="209">
        <v>0.68200000000000005</v>
      </c>
      <c r="I197" s="210"/>
      <c r="J197" s="211">
        <f>ROUND(I197*H197,2)</f>
        <v>0</v>
      </c>
      <c r="K197" s="207" t="s">
        <v>174</v>
      </c>
      <c r="L197" s="62"/>
      <c r="M197" s="212" t="s">
        <v>21</v>
      </c>
      <c r="N197" s="213" t="s">
        <v>42</v>
      </c>
      <c r="O197" s="43"/>
      <c r="P197" s="214">
        <f>O197*H197</f>
        <v>0</v>
      </c>
      <c r="Q197" s="214">
        <v>2.4533700000000001</v>
      </c>
      <c r="R197" s="214">
        <f>Q197*H197</f>
        <v>1.6731983400000001</v>
      </c>
      <c r="S197" s="214">
        <v>0</v>
      </c>
      <c r="T197" s="215">
        <f>S197*H197</f>
        <v>0</v>
      </c>
      <c r="AR197" s="25" t="s">
        <v>175</v>
      </c>
      <c r="AT197" s="25" t="s">
        <v>170</v>
      </c>
      <c r="AU197" s="25" t="s">
        <v>80</v>
      </c>
      <c r="AY197" s="25" t="s">
        <v>168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25" t="s">
        <v>78</v>
      </c>
      <c r="BK197" s="216">
        <f>ROUND(I197*H197,2)</f>
        <v>0</v>
      </c>
      <c r="BL197" s="25" t="s">
        <v>175</v>
      </c>
      <c r="BM197" s="25" t="s">
        <v>2250</v>
      </c>
    </row>
    <row r="198" spans="2:65" s="12" customFormat="1" ht="13.5">
      <c r="B198" s="217"/>
      <c r="C198" s="218"/>
      <c r="D198" s="219" t="s">
        <v>177</v>
      </c>
      <c r="E198" s="220" t="s">
        <v>21</v>
      </c>
      <c r="F198" s="221" t="s">
        <v>2251</v>
      </c>
      <c r="G198" s="218"/>
      <c r="H198" s="222" t="s">
        <v>21</v>
      </c>
      <c r="I198" s="223"/>
      <c r="J198" s="218"/>
      <c r="K198" s="218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177</v>
      </c>
      <c r="AU198" s="228" t="s">
        <v>80</v>
      </c>
      <c r="AV198" s="12" t="s">
        <v>78</v>
      </c>
      <c r="AW198" s="12" t="s">
        <v>35</v>
      </c>
      <c r="AX198" s="12" t="s">
        <v>71</v>
      </c>
      <c r="AY198" s="228" t="s">
        <v>168</v>
      </c>
    </row>
    <row r="199" spans="2:65" s="13" customFormat="1" ht="13.5">
      <c r="B199" s="229"/>
      <c r="C199" s="230"/>
      <c r="D199" s="219" t="s">
        <v>177</v>
      </c>
      <c r="E199" s="231" t="s">
        <v>21</v>
      </c>
      <c r="F199" s="232" t="s">
        <v>2252</v>
      </c>
      <c r="G199" s="230"/>
      <c r="H199" s="233">
        <v>0.439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AT199" s="239" t="s">
        <v>177</v>
      </c>
      <c r="AU199" s="239" t="s">
        <v>80</v>
      </c>
      <c r="AV199" s="13" t="s">
        <v>80</v>
      </c>
      <c r="AW199" s="13" t="s">
        <v>35</v>
      </c>
      <c r="AX199" s="13" t="s">
        <v>71</v>
      </c>
      <c r="AY199" s="239" t="s">
        <v>168</v>
      </c>
    </row>
    <row r="200" spans="2:65" s="13" customFormat="1" ht="13.5">
      <c r="B200" s="229"/>
      <c r="C200" s="230"/>
      <c r="D200" s="219" t="s">
        <v>177</v>
      </c>
      <c r="E200" s="231" t="s">
        <v>21</v>
      </c>
      <c r="F200" s="232" t="s">
        <v>2253</v>
      </c>
      <c r="G200" s="230"/>
      <c r="H200" s="233">
        <v>0.24299999999999999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AT200" s="239" t="s">
        <v>177</v>
      </c>
      <c r="AU200" s="239" t="s">
        <v>80</v>
      </c>
      <c r="AV200" s="13" t="s">
        <v>80</v>
      </c>
      <c r="AW200" s="13" t="s">
        <v>35</v>
      </c>
      <c r="AX200" s="13" t="s">
        <v>71</v>
      </c>
      <c r="AY200" s="239" t="s">
        <v>168</v>
      </c>
    </row>
    <row r="201" spans="2:65" s="14" customFormat="1" ht="13.5">
      <c r="B201" s="240"/>
      <c r="C201" s="241"/>
      <c r="D201" s="242" t="s">
        <v>177</v>
      </c>
      <c r="E201" s="243" t="s">
        <v>21</v>
      </c>
      <c r="F201" s="244" t="s">
        <v>184</v>
      </c>
      <c r="G201" s="241"/>
      <c r="H201" s="245">
        <v>0.68200000000000005</v>
      </c>
      <c r="I201" s="246"/>
      <c r="J201" s="241"/>
      <c r="K201" s="241"/>
      <c r="L201" s="247"/>
      <c r="M201" s="248"/>
      <c r="N201" s="249"/>
      <c r="O201" s="249"/>
      <c r="P201" s="249"/>
      <c r="Q201" s="249"/>
      <c r="R201" s="249"/>
      <c r="S201" s="249"/>
      <c r="T201" s="250"/>
      <c r="AT201" s="251" t="s">
        <v>177</v>
      </c>
      <c r="AU201" s="251" t="s">
        <v>80</v>
      </c>
      <c r="AV201" s="14" t="s">
        <v>175</v>
      </c>
      <c r="AW201" s="14" t="s">
        <v>35</v>
      </c>
      <c r="AX201" s="14" t="s">
        <v>78</v>
      </c>
      <c r="AY201" s="251" t="s">
        <v>168</v>
      </c>
    </row>
    <row r="202" spans="2:65" s="1" customFormat="1" ht="22.5" customHeight="1">
      <c r="B202" s="42"/>
      <c r="C202" s="205" t="s">
        <v>299</v>
      </c>
      <c r="D202" s="205" t="s">
        <v>170</v>
      </c>
      <c r="E202" s="206" t="s">
        <v>2254</v>
      </c>
      <c r="F202" s="207" t="s">
        <v>2255</v>
      </c>
      <c r="G202" s="208" t="s">
        <v>173</v>
      </c>
      <c r="H202" s="209">
        <v>1.89</v>
      </c>
      <c r="I202" s="210"/>
      <c r="J202" s="211">
        <f>ROUND(I202*H202,2)</f>
        <v>0</v>
      </c>
      <c r="K202" s="207" t="s">
        <v>174</v>
      </c>
      <c r="L202" s="62"/>
      <c r="M202" s="212" t="s">
        <v>21</v>
      </c>
      <c r="N202" s="213" t="s">
        <v>42</v>
      </c>
      <c r="O202" s="43"/>
      <c r="P202" s="214">
        <f>O202*H202</f>
        <v>0</v>
      </c>
      <c r="Q202" s="214">
        <v>6.5799999999999999E-3</v>
      </c>
      <c r="R202" s="214">
        <f>Q202*H202</f>
        <v>1.24362E-2</v>
      </c>
      <c r="S202" s="214">
        <v>0</v>
      </c>
      <c r="T202" s="215">
        <f>S202*H202</f>
        <v>0</v>
      </c>
      <c r="AR202" s="25" t="s">
        <v>175</v>
      </c>
      <c r="AT202" s="25" t="s">
        <v>170</v>
      </c>
      <c r="AU202" s="25" t="s">
        <v>80</v>
      </c>
      <c r="AY202" s="25" t="s">
        <v>168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25" t="s">
        <v>78</v>
      </c>
      <c r="BK202" s="216">
        <f>ROUND(I202*H202,2)</f>
        <v>0</v>
      </c>
      <c r="BL202" s="25" t="s">
        <v>175</v>
      </c>
      <c r="BM202" s="25" t="s">
        <v>2256</v>
      </c>
    </row>
    <row r="203" spans="2:65" s="13" customFormat="1" ht="13.5">
      <c r="B203" s="229"/>
      <c r="C203" s="230"/>
      <c r="D203" s="219" t="s">
        <v>177</v>
      </c>
      <c r="E203" s="231" t="s">
        <v>21</v>
      </c>
      <c r="F203" s="232" t="s">
        <v>2257</v>
      </c>
      <c r="G203" s="230"/>
      <c r="H203" s="233">
        <v>0.94499999999999995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AT203" s="239" t="s">
        <v>177</v>
      </c>
      <c r="AU203" s="239" t="s">
        <v>80</v>
      </c>
      <c r="AV203" s="13" t="s">
        <v>80</v>
      </c>
      <c r="AW203" s="13" t="s">
        <v>35</v>
      </c>
      <c r="AX203" s="13" t="s">
        <v>71</v>
      </c>
      <c r="AY203" s="239" t="s">
        <v>168</v>
      </c>
    </row>
    <row r="204" spans="2:65" s="13" customFormat="1" ht="13.5">
      <c r="B204" s="229"/>
      <c r="C204" s="230"/>
      <c r="D204" s="219" t="s">
        <v>177</v>
      </c>
      <c r="E204" s="231" t="s">
        <v>21</v>
      </c>
      <c r="F204" s="232" t="s">
        <v>2258</v>
      </c>
      <c r="G204" s="230"/>
      <c r="H204" s="233">
        <v>0.94499999999999995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AT204" s="239" t="s">
        <v>177</v>
      </c>
      <c r="AU204" s="239" t="s">
        <v>80</v>
      </c>
      <c r="AV204" s="13" t="s">
        <v>80</v>
      </c>
      <c r="AW204" s="13" t="s">
        <v>35</v>
      </c>
      <c r="AX204" s="13" t="s">
        <v>71</v>
      </c>
      <c r="AY204" s="239" t="s">
        <v>168</v>
      </c>
    </row>
    <row r="205" spans="2:65" s="14" customFormat="1" ht="13.5">
      <c r="B205" s="240"/>
      <c r="C205" s="241"/>
      <c r="D205" s="242" t="s">
        <v>177</v>
      </c>
      <c r="E205" s="243" t="s">
        <v>21</v>
      </c>
      <c r="F205" s="244" t="s">
        <v>184</v>
      </c>
      <c r="G205" s="241"/>
      <c r="H205" s="245">
        <v>1.89</v>
      </c>
      <c r="I205" s="246"/>
      <c r="J205" s="241"/>
      <c r="K205" s="241"/>
      <c r="L205" s="247"/>
      <c r="M205" s="248"/>
      <c r="N205" s="249"/>
      <c r="O205" s="249"/>
      <c r="P205" s="249"/>
      <c r="Q205" s="249"/>
      <c r="R205" s="249"/>
      <c r="S205" s="249"/>
      <c r="T205" s="250"/>
      <c r="AT205" s="251" t="s">
        <v>177</v>
      </c>
      <c r="AU205" s="251" t="s">
        <v>80</v>
      </c>
      <c r="AV205" s="14" t="s">
        <v>175</v>
      </c>
      <c r="AW205" s="14" t="s">
        <v>35</v>
      </c>
      <c r="AX205" s="14" t="s">
        <v>78</v>
      </c>
      <c r="AY205" s="251" t="s">
        <v>168</v>
      </c>
    </row>
    <row r="206" spans="2:65" s="1" customFormat="1" ht="22.5" customHeight="1">
      <c r="B206" s="42"/>
      <c r="C206" s="205" t="s">
        <v>303</v>
      </c>
      <c r="D206" s="205" t="s">
        <v>170</v>
      </c>
      <c r="E206" s="206" t="s">
        <v>2259</v>
      </c>
      <c r="F206" s="207" t="s">
        <v>2260</v>
      </c>
      <c r="G206" s="208" t="s">
        <v>173</v>
      </c>
      <c r="H206" s="209">
        <v>1.89</v>
      </c>
      <c r="I206" s="210"/>
      <c r="J206" s="211">
        <f>ROUND(I206*H206,2)</f>
        <v>0</v>
      </c>
      <c r="K206" s="207" t="s">
        <v>174</v>
      </c>
      <c r="L206" s="62"/>
      <c r="M206" s="212" t="s">
        <v>21</v>
      </c>
      <c r="N206" s="213" t="s">
        <v>42</v>
      </c>
      <c r="O206" s="43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AR206" s="25" t="s">
        <v>175</v>
      </c>
      <c r="AT206" s="25" t="s">
        <v>170</v>
      </c>
      <c r="AU206" s="25" t="s">
        <v>80</v>
      </c>
      <c r="AY206" s="25" t="s">
        <v>168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25" t="s">
        <v>78</v>
      </c>
      <c r="BK206" s="216">
        <f>ROUND(I206*H206,2)</f>
        <v>0</v>
      </c>
      <c r="BL206" s="25" t="s">
        <v>175</v>
      </c>
      <c r="BM206" s="25" t="s">
        <v>2261</v>
      </c>
    </row>
    <row r="207" spans="2:65" s="11" customFormat="1" ht="29.85" customHeight="1">
      <c r="B207" s="188"/>
      <c r="C207" s="189"/>
      <c r="D207" s="202" t="s">
        <v>70</v>
      </c>
      <c r="E207" s="203" t="s">
        <v>199</v>
      </c>
      <c r="F207" s="203" t="s">
        <v>298</v>
      </c>
      <c r="G207" s="189"/>
      <c r="H207" s="189"/>
      <c r="I207" s="192"/>
      <c r="J207" s="204">
        <f>BK207</f>
        <v>0</v>
      </c>
      <c r="K207" s="189"/>
      <c r="L207" s="194"/>
      <c r="M207" s="195"/>
      <c r="N207" s="196"/>
      <c r="O207" s="196"/>
      <c r="P207" s="197">
        <f>SUM(P208:P256)</f>
        <v>0</v>
      </c>
      <c r="Q207" s="196"/>
      <c r="R207" s="197">
        <f>SUM(R208:R256)</f>
        <v>16.060762</v>
      </c>
      <c r="S207" s="196"/>
      <c r="T207" s="198">
        <f>SUM(T208:T256)</f>
        <v>0</v>
      </c>
      <c r="AR207" s="199" t="s">
        <v>78</v>
      </c>
      <c r="AT207" s="200" t="s">
        <v>70</v>
      </c>
      <c r="AU207" s="200" t="s">
        <v>78</v>
      </c>
      <c r="AY207" s="199" t="s">
        <v>168</v>
      </c>
      <c r="BK207" s="201">
        <f>SUM(BK208:BK256)</f>
        <v>0</v>
      </c>
    </row>
    <row r="208" spans="2:65" s="1" customFormat="1" ht="22.5" customHeight="1">
      <c r="B208" s="42"/>
      <c r="C208" s="205" t="s">
        <v>307</v>
      </c>
      <c r="D208" s="205" t="s">
        <v>170</v>
      </c>
      <c r="E208" s="206" t="s">
        <v>300</v>
      </c>
      <c r="F208" s="207" t="s">
        <v>301</v>
      </c>
      <c r="G208" s="208" t="s">
        <v>173</v>
      </c>
      <c r="H208" s="209">
        <v>5.4390000000000001</v>
      </c>
      <c r="I208" s="210"/>
      <c r="J208" s="211">
        <f>ROUND(I208*H208,2)</f>
        <v>0</v>
      </c>
      <c r="K208" s="207" t="s">
        <v>174</v>
      </c>
      <c r="L208" s="62"/>
      <c r="M208" s="212" t="s">
        <v>21</v>
      </c>
      <c r="N208" s="213" t="s">
        <v>42</v>
      </c>
      <c r="O208" s="43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AR208" s="25" t="s">
        <v>175</v>
      </c>
      <c r="AT208" s="25" t="s">
        <v>170</v>
      </c>
      <c r="AU208" s="25" t="s">
        <v>80</v>
      </c>
      <c r="AY208" s="25" t="s">
        <v>168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25" t="s">
        <v>78</v>
      </c>
      <c r="BK208" s="216">
        <f>ROUND(I208*H208,2)</f>
        <v>0</v>
      </c>
      <c r="BL208" s="25" t="s">
        <v>175</v>
      </c>
      <c r="BM208" s="25" t="s">
        <v>2262</v>
      </c>
    </row>
    <row r="209" spans="2:65" s="12" customFormat="1" ht="13.5">
      <c r="B209" s="217"/>
      <c r="C209" s="218"/>
      <c r="D209" s="219" t="s">
        <v>177</v>
      </c>
      <c r="E209" s="220" t="s">
        <v>21</v>
      </c>
      <c r="F209" s="221" t="s">
        <v>2263</v>
      </c>
      <c r="G209" s="218"/>
      <c r="H209" s="222" t="s">
        <v>21</v>
      </c>
      <c r="I209" s="223"/>
      <c r="J209" s="218"/>
      <c r="K209" s="218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177</v>
      </c>
      <c r="AU209" s="228" t="s">
        <v>80</v>
      </c>
      <c r="AV209" s="12" t="s">
        <v>78</v>
      </c>
      <c r="AW209" s="12" t="s">
        <v>35</v>
      </c>
      <c r="AX209" s="12" t="s">
        <v>71</v>
      </c>
      <c r="AY209" s="228" t="s">
        <v>168</v>
      </c>
    </row>
    <row r="210" spans="2:65" s="13" customFormat="1" ht="13.5">
      <c r="B210" s="229"/>
      <c r="C210" s="230"/>
      <c r="D210" s="219" t="s">
        <v>177</v>
      </c>
      <c r="E210" s="231" t="s">
        <v>21</v>
      </c>
      <c r="F210" s="232" t="s">
        <v>2179</v>
      </c>
      <c r="G210" s="230"/>
      <c r="H210" s="233">
        <v>4.0010000000000003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AT210" s="239" t="s">
        <v>177</v>
      </c>
      <c r="AU210" s="239" t="s">
        <v>80</v>
      </c>
      <c r="AV210" s="13" t="s">
        <v>80</v>
      </c>
      <c r="AW210" s="13" t="s">
        <v>35</v>
      </c>
      <c r="AX210" s="13" t="s">
        <v>71</v>
      </c>
      <c r="AY210" s="239" t="s">
        <v>168</v>
      </c>
    </row>
    <row r="211" spans="2:65" s="13" customFormat="1" ht="13.5">
      <c r="B211" s="229"/>
      <c r="C211" s="230"/>
      <c r="D211" s="219" t="s">
        <v>177</v>
      </c>
      <c r="E211" s="231" t="s">
        <v>21</v>
      </c>
      <c r="F211" s="232" t="s">
        <v>2264</v>
      </c>
      <c r="G211" s="230"/>
      <c r="H211" s="233">
        <v>1.4379999999999999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AT211" s="239" t="s">
        <v>177</v>
      </c>
      <c r="AU211" s="239" t="s">
        <v>80</v>
      </c>
      <c r="AV211" s="13" t="s">
        <v>80</v>
      </c>
      <c r="AW211" s="13" t="s">
        <v>35</v>
      </c>
      <c r="AX211" s="13" t="s">
        <v>71</v>
      </c>
      <c r="AY211" s="239" t="s">
        <v>168</v>
      </c>
    </row>
    <row r="212" spans="2:65" s="14" customFormat="1" ht="13.5">
      <c r="B212" s="240"/>
      <c r="C212" s="241"/>
      <c r="D212" s="242" t="s">
        <v>177</v>
      </c>
      <c r="E212" s="243" t="s">
        <v>21</v>
      </c>
      <c r="F212" s="244" t="s">
        <v>184</v>
      </c>
      <c r="G212" s="241"/>
      <c r="H212" s="245">
        <v>5.4390000000000001</v>
      </c>
      <c r="I212" s="246"/>
      <c r="J212" s="241"/>
      <c r="K212" s="241"/>
      <c r="L212" s="247"/>
      <c r="M212" s="248"/>
      <c r="N212" s="249"/>
      <c r="O212" s="249"/>
      <c r="P212" s="249"/>
      <c r="Q212" s="249"/>
      <c r="R212" s="249"/>
      <c r="S212" s="249"/>
      <c r="T212" s="250"/>
      <c r="AT212" s="251" t="s">
        <v>177</v>
      </c>
      <c r="AU212" s="251" t="s">
        <v>80</v>
      </c>
      <c r="AV212" s="14" t="s">
        <v>175</v>
      </c>
      <c r="AW212" s="14" t="s">
        <v>35</v>
      </c>
      <c r="AX212" s="14" t="s">
        <v>78</v>
      </c>
      <c r="AY212" s="251" t="s">
        <v>168</v>
      </c>
    </row>
    <row r="213" spans="2:65" s="1" customFormat="1" ht="22.5" customHeight="1">
      <c r="B213" s="42"/>
      <c r="C213" s="205" t="s">
        <v>9</v>
      </c>
      <c r="D213" s="205" t="s">
        <v>170</v>
      </c>
      <c r="E213" s="206" t="s">
        <v>2265</v>
      </c>
      <c r="F213" s="207" t="s">
        <v>2266</v>
      </c>
      <c r="G213" s="208" t="s">
        <v>173</v>
      </c>
      <c r="H213" s="209">
        <v>22.925000000000001</v>
      </c>
      <c r="I213" s="210"/>
      <c r="J213" s="211">
        <f>ROUND(I213*H213,2)</f>
        <v>0</v>
      </c>
      <c r="K213" s="207" t="s">
        <v>174</v>
      </c>
      <c r="L213" s="62"/>
      <c r="M213" s="212" t="s">
        <v>21</v>
      </c>
      <c r="N213" s="213" t="s">
        <v>42</v>
      </c>
      <c r="O213" s="43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AR213" s="25" t="s">
        <v>175</v>
      </c>
      <c r="AT213" s="25" t="s">
        <v>170</v>
      </c>
      <c r="AU213" s="25" t="s">
        <v>80</v>
      </c>
      <c r="AY213" s="25" t="s">
        <v>168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25" t="s">
        <v>78</v>
      </c>
      <c r="BK213" s="216">
        <f>ROUND(I213*H213,2)</f>
        <v>0</v>
      </c>
      <c r="BL213" s="25" t="s">
        <v>175</v>
      </c>
      <c r="BM213" s="25" t="s">
        <v>2267</v>
      </c>
    </row>
    <row r="214" spans="2:65" s="12" customFormat="1" ht="13.5">
      <c r="B214" s="217"/>
      <c r="C214" s="218"/>
      <c r="D214" s="219" t="s">
        <v>177</v>
      </c>
      <c r="E214" s="220" t="s">
        <v>21</v>
      </c>
      <c r="F214" s="221" t="s">
        <v>2263</v>
      </c>
      <c r="G214" s="218"/>
      <c r="H214" s="222" t="s">
        <v>21</v>
      </c>
      <c r="I214" s="223"/>
      <c r="J214" s="218"/>
      <c r="K214" s="218"/>
      <c r="L214" s="224"/>
      <c r="M214" s="225"/>
      <c r="N214" s="226"/>
      <c r="O214" s="226"/>
      <c r="P214" s="226"/>
      <c r="Q214" s="226"/>
      <c r="R214" s="226"/>
      <c r="S214" s="226"/>
      <c r="T214" s="227"/>
      <c r="AT214" s="228" t="s">
        <v>177</v>
      </c>
      <c r="AU214" s="228" t="s">
        <v>80</v>
      </c>
      <c r="AV214" s="12" t="s">
        <v>78</v>
      </c>
      <c r="AW214" s="12" t="s">
        <v>35</v>
      </c>
      <c r="AX214" s="12" t="s">
        <v>71</v>
      </c>
      <c r="AY214" s="228" t="s">
        <v>168</v>
      </c>
    </row>
    <row r="215" spans="2:65" s="13" customFormat="1" ht="13.5">
      <c r="B215" s="229"/>
      <c r="C215" s="230"/>
      <c r="D215" s="219" t="s">
        <v>177</v>
      </c>
      <c r="E215" s="231" t="s">
        <v>21</v>
      </c>
      <c r="F215" s="232" t="s">
        <v>2268</v>
      </c>
      <c r="G215" s="230"/>
      <c r="H215" s="233">
        <v>15.925000000000001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AT215" s="239" t="s">
        <v>177</v>
      </c>
      <c r="AU215" s="239" t="s">
        <v>80</v>
      </c>
      <c r="AV215" s="13" t="s">
        <v>80</v>
      </c>
      <c r="AW215" s="13" t="s">
        <v>35</v>
      </c>
      <c r="AX215" s="13" t="s">
        <v>71</v>
      </c>
      <c r="AY215" s="239" t="s">
        <v>168</v>
      </c>
    </row>
    <row r="216" spans="2:65" s="13" customFormat="1" ht="13.5">
      <c r="B216" s="229"/>
      <c r="C216" s="230"/>
      <c r="D216" s="219" t="s">
        <v>177</v>
      </c>
      <c r="E216" s="231" t="s">
        <v>21</v>
      </c>
      <c r="F216" s="232" t="s">
        <v>2269</v>
      </c>
      <c r="G216" s="230"/>
      <c r="H216" s="233">
        <v>7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AT216" s="239" t="s">
        <v>177</v>
      </c>
      <c r="AU216" s="239" t="s">
        <v>80</v>
      </c>
      <c r="AV216" s="13" t="s">
        <v>80</v>
      </c>
      <c r="AW216" s="13" t="s">
        <v>35</v>
      </c>
      <c r="AX216" s="13" t="s">
        <v>71</v>
      </c>
      <c r="AY216" s="239" t="s">
        <v>168</v>
      </c>
    </row>
    <row r="217" spans="2:65" s="14" customFormat="1" ht="13.5">
      <c r="B217" s="240"/>
      <c r="C217" s="241"/>
      <c r="D217" s="242" t="s">
        <v>177</v>
      </c>
      <c r="E217" s="243" t="s">
        <v>21</v>
      </c>
      <c r="F217" s="244" t="s">
        <v>184</v>
      </c>
      <c r="G217" s="241"/>
      <c r="H217" s="245">
        <v>22.925000000000001</v>
      </c>
      <c r="I217" s="246"/>
      <c r="J217" s="241"/>
      <c r="K217" s="241"/>
      <c r="L217" s="247"/>
      <c r="M217" s="248"/>
      <c r="N217" s="249"/>
      <c r="O217" s="249"/>
      <c r="P217" s="249"/>
      <c r="Q217" s="249"/>
      <c r="R217" s="249"/>
      <c r="S217" s="249"/>
      <c r="T217" s="250"/>
      <c r="AT217" s="251" t="s">
        <v>177</v>
      </c>
      <c r="AU217" s="251" t="s">
        <v>80</v>
      </c>
      <c r="AV217" s="14" t="s">
        <v>175</v>
      </c>
      <c r="AW217" s="14" t="s">
        <v>35</v>
      </c>
      <c r="AX217" s="14" t="s">
        <v>78</v>
      </c>
      <c r="AY217" s="251" t="s">
        <v>168</v>
      </c>
    </row>
    <row r="218" spans="2:65" s="1" customFormat="1" ht="22.5" customHeight="1">
      <c r="B218" s="42"/>
      <c r="C218" s="205" t="s">
        <v>318</v>
      </c>
      <c r="D218" s="205" t="s">
        <v>170</v>
      </c>
      <c r="E218" s="206" t="s">
        <v>2270</v>
      </c>
      <c r="F218" s="207" t="s">
        <v>2271</v>
      </c>
      <c r="G218" s="208" t="s">
        <v>173</v>
      </c>
      <c r="H218" s="209">
        <v>37.933999999999997</v>
      </c>
      <c r="I218" s="210"/>
      <c r="J218" s="211">
        <f>ROUND(I218*H218,2)</f>
        <v>0</v>
      </c>
      <c r="K218" s="207" t="s">
        <v>174</v>
      </c>
      <c r="L218" s="62"/>
      <c r="M218" s="212" t="s">
        <v>21</v>
      </c>
      <c r="N218" s="213" t="s">
        <v>42</v>
      </c>
      <c r="O218" s="43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AR218" s="25" t="s">
        <v>175</v>
      </c>
      <c r="AT218" s="25" t="s">
        <v>170</v>
      </c>
      <c r="AU218" s="25" t="s">
        <v>80</v>
      </c>
      <c r="AY218" s="25" t="s">
        <v>168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25" t="s">
        <v>78</v>
      </c>
      <c r="BK218" s="216">
        <f>ROUND(I218*H218,2)</f>
        <v>0</v>
      </c>
      <c r="BL218" s="25" t="s">
        <v>175</v>
      </c>
      <c r="BM218" s="25" t="s">
        <v>2272</v>
      </c>
    </row>
    <row r="219" spans="2:65" s="12" customFormat="1" ht="13.5">
      <c r="B219" s="217"/>
      <c r="C219" s="218"/>
      <c r="D219" s="219" t="s">
        <v>177</v>
      </c>
      <c r="E219" s="220" t="s">
        <v>21</v>
      </c>
      <c r="F219" s="221" t="s">
        <v>2251</v>
      </c>
      <c r="G219" s="218"/>
      <c r="H219" s="222" t="s">
        <v>21</v>
      </c>
      <c r="I219" s="223"/>
      <c r="J219" s="218"/>
      <c r="K219" s="218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177</v>
      </c>
      <c r="AU219" s="228" t="s">
        <v>80</v>
      </c>
      <c r="AV219" s="12" t="s">
        <v>78</v>
      </c>
      <c r="AW219" s="12" t="s">
        <v>35</v>
      </c>
      <c r="AX219" s="12" t="s">
        <v>71</v>
      </c>
      <c r="AY219" s="228" t="s">
        <v>168</v>
      </c>
    </row>
    <row r="220" spans="2:65" s="13" customFormat="1" ht="13.5">
      <c r="B220" s="229"/>
      <c r="C220" s="230"/>
      <c r="D220" s="219" t="s">
        <v>177</v>
      </c>
      <c r="E220" s="231" t="s">
        <v>21</v>
      </c>
      <c r="F220" s="232" t="s">
        <v>2175</v>
      </c>
      <c r="G220" s="230"/>
      <c r="H220" s="233">
        <v>21.63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AT220" s="239" t="s">
        <v>177</v>
      </c>
      <c r="AU220" s="239" t="s">
        <v>80</v>
      </c>
      <c r="AV220" s="13" t="s">
        <v>80</v>
      </c>
      <c r="AW220" s="13" t="s">
        <v>35</v>
      </c>
      <c r="AX220" s="13" t="s">
        <v>71</v>
      </c>
      <c r="AY220" s="239" t="s">
        <v>168</v>
      </c>
    </row>
    <row r="221" spans="2:65" s="13" customFormat="1" ht="13.5">
      <c r="B221" s="229"/>
      <c r="C221" s="230"/>
      <c r="D221" s="219" t="s">
        <v>177</v>
      </c>
      <c r="E221" s="231" t="s">
        <v>21</v>
      </c>
      <c r="F221" s="232" t="s">
        <v>2173</v>
      </c>
      <c r="G221" s="230"/>
      <c r="H221" s="233">
        <v>2.1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AT221" s="239" t="s">
        <v>177</v>
      </c>
      <c r="AU221" s="239" t="s">
        <v>80</v>
      </c>
      <c r="AV221" s="13" t="s">
        <v>80</v>
      </c>
      <c r="AW221" s="13" t="s">
        <v>35</v>
      </c>
      <c r="AX221" s="13" t="s">
        <v>71</v>
      </c>
      <c r="AY221" s="239" t="s">
        <v>168</v>
      </c>
    </row>
    <row r="222" spans="2:65" s="12" customFormat="1" ht="13.5">
      <c r="B222" s="217"/>
      <c r="C222" s="218"/>
      <c r="D222" s="219" t="s">
        <v>177</v>
      </c>
      <c r="E222" s="220" t="s">
        <v>21</v>
      </c>
      <c r="F222" s="221" t="s">
        <v>2263</v>
      </c>
      <c r="G222" s="218"/>
      <c r="H222" s="222" t="s">
        <v>21</v>
      </c>
      <c r="I222" s="223"/>
      <c r="J222" s="218"/>
      <c r="K222" s="218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177</v>
      </c>
      <c r="AU222" s="228" t="s">
        <v>80</v>
      </c>
      <c r="AV222" s="12" t="s">
        <v>78</v>
      </c>
      <c r="AW222" s="12" t="s">
        <v>35</v>
      </c>
      <c r="AX222" s="12" t="s">
        <v>71</v>
      </c>
      <c r="AY222" s="228" t="s">
        <v>168</v>
      </c>
    </row>
    <row r="223" spans="2:65" s="13" customFormat="1" ht="13.5">
      <c r="B223" s="229"/>
      <c r="C223" s="230"/>
      <c r="D223" s="219" t="s">
        <v>177</v>
      </c>
      <c r="E223" s="231" t="s">
        <v>21</v>
      </c>
      <c r="F223" s="232" t="s">
        <v>2177</v>
      </c>
      <c r="G223" s="230"/>
      <c r="H223" s="233">
        <v>10.304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AT223" s="239" t="s">
        <v>177</v>
      </c>
      <c r="AU223" s="239" t="s">
        <v>80</v>
      </c>
      <c r="AV223" s="13" t="s">
        <v>80</v>
      </c>
      <c r="AW223" s="13" t="s">
        <v>35</v>
      </c>
      <c r="AX223" s="13" t="s">
        <v>71</v>
      </c>
      <c r="AY223" s="239" t="s">
        <v>168</v>
      </c>
    </row>
    <row r="224" spans="2:65" s="13" customFormat="1" ht="13.5">
      <c r="B224" s="229"/>
      <c r="C224" s="230"/>
      <c r="D224" s="219" t="s">
        <v>177</v>
      </c>
      <c r="E224" s="231" t="s">
        <v>21</v>
      </c>
      <c r="F224" s="232" t="s">
        <v>2273</v>
      </c>
      <c r="G224" s="230"/>
      <c r="H224" s="233">
        <v>0.55000000000000004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AT224" s="239" t="s">
        <v>177</v>
      </c>
      <c r="AU224" s="239" t="s">
        <v>80</v>
      </c>
      <c r="AV224" s="13" t="s">
        <v>80</v>
      </c>
      <c r="AW224" s="13" t="s">
        <v>35</v>
      </c>
      <c r="AX224" s="13" t="s">
        <v>71</v>
      </c>
      <c r="AY224" s="239" t="s">
        <v>168</v>
      </c>
    </row>
    <row r="225" spans="2:65" s="13" customFormat="1" ht="13.5">
      <c r="B225" s="229"/>
      <c r="C225" s="230"/>
      <c r="D225" s="219" t="s">
        <v>177</v>
      </c>
      <c r="E225" s="231" t="s">
        <v>21</v>
      </c>
      <c r="F225" s="232" t="s">
        <v>2274</v>
      </c>
      <c r="G225" s="230"/>
      <c r="H225" s="233">
        <v>3.35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AT225" s="239" t="s">
        <v>177</v>
      </c>
      <c r="AU225" s="239" t="s">
        <v>80</v>
      </c>
      <c r="AV225" s="13" t="s">
        <v>80</v>
      </c>
      <c r="AW225" s="13" t="s">
        <v>35</v>
      </c>
      <c r="AX225" s="13" t="s">
        <v>71</v>
      </c>
      <c r="AY225" s="239" t="s">
        <v>168</v>
      </c>
    </row>
    <row r="226" spans="2:65" s="14" customFormat="1" ht="13.5">
      <c r="B226" s="240"/>
      <c r="C226" s="241"/>
      <c r="D226" s="242" t="s">
        <v>177</v>
      </c>
      <c r="E226" s="243" t="s">
        <v>21</v>
      </c>
      <c r="F226" s="244" t="s">
        <v>184</v>
      </c>
      <c r="G226" s="241"/>
      <c r="H226" s="245">
        <v>37.933999999999997</v>
      </c>
      <c r="I226" s="246"/>
      <c r="J226" s="241"/>
      <c r="K226" s="241"/>
      <c r="L226" s="247"/>
      <c r="M226" s="248"/>
      <c r="N226" s="249"/>
      <c r="O226" s="249"/>
      <c r="P226" s="249"/>
      <c r="Q226" s="249"/>
      <c r="R226" s="249"/>
      <c r="S226" s="249"/>
      <c r="T226" s="250"/>
      <c r="AT226" s="251" t="s">
        <v>177</v>
      </c>
      <c r="AU226" s="251" t="s">
        <v>80</v>
      </c>
      <c r="AV226" s="14" t="s">
        <v>175</v>
      </c>
      <c r="AW226" s="14" t="s">
        <v>35</v>
      </c>
      <c r="AX226" s="14" t="s">
        <v>78</v>
      </c>
      <c r="AY226" s="251" t="s">
        <v>168</v>
      </c>
    </row>
    <row r="227" spans="2:65" s="1" customFormat="1" ht="22.5" customHeight="1">
      <c r="B227" s="42"/>
      <c r="C227" s="205" t="s">
        <v>323</v>
      </c>
      <c r="D227" s="205" t="s">
        <v>170</v>
      </c>
      <c r="E227" s="206" t="s">
        <v>2275</v>
      </c>
      <c r="F227" s="207" t="s">
        <v>2276</v>
      </c>
      <c r="G227" s="208" t="s">
        <v>173</v>
      </c>
      <c r="H227" s="209">
        <v>0.85</v>
      </c>
      <c r="I227" s="210"/>
      <c r="J227" s="211">
        <f>ROUND(I227*H227,2)</f>
        <v>0</v>
      </c>
      <c r="K227" s="207" t="s">
        <v>174</v>
      </c>
      <c r="L227" s="62"/>
      <c r="M227" s="212" t="s">
        <v>21</v>
      </c>
      <c r="N227" s="213" t="s">
        <v>42</v>
      </c>
      <c r="O227" s="43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AR227" s="25" t="s">
        <v>175</v>
      </c>
      <c r="AT227" s="25" t="s">
        <v>170</v>
      </c>
      <c r="AU227" s="25" t="s">
        <v>80</v>
      </c>
      <c r="AY227" s="25" t="s">
        <v>168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25" t="s">
        <v>78</v>
      </c>
      <c r="BK227" s="216">
        <f>ROUND(I227*H227,2)</f>
        <v>0</v>
      </c>
      <c r="BL227" s="25" t="s">
        <v>175</v>
      </c>
      <c r="BM227" s="25" t="s">
        <v>2277</v>
      </c>
    </row>
    <row r="228" spans="2:65" s="12" customFormat="1" ht="13.5">
      <c r="B228" s="217"/>
      <c r="C228" s="218"/>
      <c r="D228" s="219" t="s">
        <v>177</v>
      </c>
      <c r="E228" s="220" t="s">
        <v>21</v>
      </c>
      <c r="F228" s="221" t="s">
        <v>2263</v>
      </c>
      <c r="G228" s="218"/>
      <c r="H228" s="222" t="s">
        <v>21</v>
      </c>
      <c r="I228" s="223"/>
      <c r="J228" s="218"/>
      <c r="K228" s="218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177</v>
      </c>
      <c r="AU228" s="228" t="s">
        <v>80</v>
      </c>
      <c r="AV228" s="12" t="s">
        <v>78</v>
      </c>
      <c r="AW228" s="12" t="s">
        <v>35</v>
      </c>
      <c r="AX228" s="12" t="s">
        <v>71</v>
      </c>
      <c r="AY228" s="228" t="s">
        <v>168</v>
      </c>
    </row>
    <row r="229" spans="2:65" s="13" customFormat="1" ht="13.5">
      <c r="B229" s="229"/>
      <c r="C229" s="230"/>
      <c r="D229" s="242" t="s">
        <v>177</v>
      </c>
      <c r="E229" s="252" t="s">
        <v>21</v>
      </c>
      <c r="F229" s="253" t="s">
        <v>2278</v>
      </c>
      <c r="G229" s="230"/>
      <c r="H229" s="254">
        <v>0.85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AT229" s="239" t="s">
        <v>177</v>
      </c>
      <c r="AU229" s="239" t="s">
        <v>80</v>
      </c>
      <c r="AV229" s="13" t="s">
        <v>80</v>
      </c>
      <c r="AW229" s="13" t="s">
        <v>35</v>
      </c>
      <c r="AX229" s="13" t="s">
        <v>78</v>
      </c>
      <c r="AY229" s="239" t="s">
        <v>168</v>
      </c>
    </row>
    <row r="230" spans="2:65" s="1" customFormat="1" ht="22.5" customHeight="1">
      <c r="B230" s="42"/>
      <c r="C230" s="205" t="s">
        <v>327</v>
      </c>
      <c r="D230" s="205" t="s">
        <v>170</v>
      </c>
      <c r="E230" s="206" t="s">
        <v>2279</v>
      </c>
      <c r="F230" s="207" t="s">
        <v>2280</v>
      </c>
      <c r="G230" s="208" t="s">
        <v>173</v>
      </c>
      <c r="H230" s="209">
        <v>0.45</v>
      </c>
      <c r="I230" s="210"/>
      <c r="J230" s="211">
        <f>ROUND(I230*H230,2)</f>
        <v>0</v>
      </c>
      <c r="K230" s="207" t="s">
        <v>174</v>
      </c>
      <c r="L230" s="62"/>
      <c r="M230" s="212" t="s">
        <v>21</v>
      </c>
      <c r="N230" s="213" t="s">
        <v>42</v>
      </c>
      <c r="O230" s="43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AR230" s="25" t="s">
        <v>175</v>
      </c>
      <c r="AT230" s="25" t="s">
        <v>170</v>
      </c>
      <c r="AU230" s="25" t="s">
        <v>80</v>
      </c>
      <c r="AY230" s="25" t="s">
        <v>168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25" t="s">
        <v>78</v>
      </c>
      <c r="BK230" s="216">
        <f>ROUND(I230*H230,2)</f>
        <v>0</v>
      </c>
      <c r="BL230" s="25" t="s">
        <v>175</v>
      </c>
      <c r="BM230" s="25" t="s">
        <v>2281</v>
      </c>
    </row>
    <row r="231" spans="2:65" s="12" customFormat="1" ht="13.5">
      <c r="B231" s="217"/>
      <c r="C231" s="218"/>
      <c r="D231" s="219" t="s">
        <v>177</v>
      </c>
      <c r="E231" s="220" t="s">
        <v>21</v>
      </c>
      <c r="F231" s="221" t="s">
        <v>2263</v>
      </c>
      <c r="G231" s="218"/>
      <c r="H231" s="222" t="s">
        <v>21</v>
      </c>
      <c r="I231" s="223"/>
      <c r="J231" s="218"/>
      <c r="K231" s="218"/>
      <c r="L231" s="224"/>
      <c r="M231" s="225"/>
      <c r="N231" s="226"/>
      <c r="O231" s="226"/>
      <c r="P231" s="226"/>
      <c r="Q231" s="226"/>
      <c r="R231" s="226"/>
      <c r="S231" s="226"/>
      <c r="T231" s="227"/>
      <c r="AT231" s="228" t="s">
        <v>177</v>
      </c>
      <c r="AU231" s="228" t="s">
        <v>80</v>
      </c>
      <c r="AV231" s="12" t="s">
        <v>78</v>
      </c>
      <c r="AW231" s="12" t="s">
        <v>35</v>
      </c>
      <c r="AX231" s="12" t="s">
        <v>71</v>
      </c>
      <c r="AY231" s="228" t="s">
        <v>168</v>
      </c>
    </row>
    <row r="232" spans="2:65" s="13" customFormat="1" ht="13.5">
      <c r="B232" s="229"/>
      <c r="C232" s="230"/>
      <c r="D232" s="242" t="s">
        <v>177</v>
      </c>
      <c r="E232" s="252" t="s">
        <v>21</v>
      </c>
      <c r="F232" s="253" t="s">
        <v>2282</v>
      </c>
      <c r="G232" s="230"/>
      <c r="H232" s="254">
        <v>0.45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AT232" s="239" t="s">
        <v>177</v>
      </c>
      <c r="AU232" s="239" t="s">
        <v>80</v>
      </c>
      <c r="AV232" s="13" t="s">
        <v>80</v>
      </c>
      <c r="AW232" s="13" t="s">
        <v>35</v>
      </c>
      <c r="AX232" s="13" t="s">
        <v>78</v>
      </c>
      <c r="AY232" s="239" t="s">
        <v>168</v>
      </c>
    </row>
    <row r="233" spans="2:65" s="1" customFormat="1" ht="22.5" customHeight="1">
      <c r="B233" s="42"/>
      <c r="C233" s="205" t="s">
        <v>333</v>
      </c>
      <c r="D233" s="205" t="s">
        <v>170</v>
      </c>
      <c r="E233" s="206" t="s">
        <v>308</v>
      </c>
      <c r="F233" s="207" t="s">
        <v>309</v>
      </c>
      <c r="G233" s="208" t="s">
        <v>208</v>
      </c>
      <c r="H233" s="209">
        <v>2.14</v>
      </c>
      <c r="I233" s="210"/>
      <c r="J233" s="211">
        <f>ROUND(I233*H233,2)</f>
        <v>0</v>
      </c>
      <c r="K233" s="207" t="s">
        <v>174</v>
      </c>
      <c r="L233" s="62"/>
      <c r="M233" s="212" t="s">
        <v>21</v>
      </c>
      <c r="N233" s="213" t="s">
        <v>42</v>
      </c>
      <c r="O233" s="43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AR233" s="25" t="s">
        <v>175</v>
      </c>
      <c r="AT233" s="25" t="s">
        <v>170</v>
      </c>
      <c r="AU233" s="25" t="s">
        <v>80</v>
      </c>
      <c r="AY233" s="25" t="s">
        <v>168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25" t="s">
        <v>78</v>
      </c>
      <c r="BK233" s="216">
        <f>ROUND(I233*H233,2)</f>
        <v>0</v>
      </c>
      <c r="BL233" s="25" t="s">
        <v>175</v>
      </c>
      <c r="BM233" s="25" t="s">
        <v>2283</v>
      </c>
    </row>
    <row r="234" spans="2:65" s="12" customFormat="1" ht="13.5">
      <c r="B234" s="217"/>
      <c r="C234" s="218"/>
      <c r="D234" s="219" t="s">
        <v>177</v>
      </c>
      <c r="E234" s="220" t="s">
        <v>21</v>
      </c>
      <c r="F234" s="221" t="s">
        <v>2284</v>
      </c>
      <c r="G234" s="218"/>
      <c r="H234" s="222" t="s">
        <v>21</v>
      </c>
      <c r="I234" s="223"/>
      <c r="J234" s="218"/>
      <c r="K234" s="218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177</v>
      </c>
      <c r="AU234" s="228" t="s">
        <v>80</v>
      </c>
      <c r="AV234" s="12" t="s">
        <v>78</v>
      </c>
      <c r="AW234" s="12" t="s">
        <v>35</v>
      </c>
      <c r="AX234" s="12" t="s">
        <v>71</v>
      </c>
      <c r="AY234" s="228" t="s">
        <v>168</v>
      </c>
    </row>
    <row r="235" spans="2:65" s="13" customFormat="1" ht="13.5">
      <c r="B235" s="229"/>
      <c r="C235" s="230"/>
      <c r="D235" s="219" t="s">
        <v>177</v>
      </c>
      <c r="E235" s="231" t="s">
        <v>21</v>
      </c>
      <c r="F235" s="232" t="s">
        <v>2285</v>
      </c>
      <c r="G235" s="230"/>
      <c r="H235" s="233">
        <v>1.1299999999999999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AT235" s="239" t="s">
        <v>177</v>
      </c>
      <c r="AU235" s="239" t="s">
        <v>80</v>
      </c>
      <c r="AV235" s="13" t="s">
        <v>80</v>
      </c>
      <c r="AW235" s="13" t="s">
        <v>35</v>
      </c>
      <c r="AX235" s="13" t="s">
        <v>71</v>
      </c>
      <c r="AY235" s="239" t="s">
        <v>168</v>
      </c>
    </row>
    <row r="236" spans="2:65" s="13" customFormat="1" ht="13.5">
      <c r="B236" s="229"/>
      <c r="C236" s="230"/>
      <c r="D236" s="219" t="s">
        <v>177</v>
      </c>
      <c r="E236" s="231" t="s">
        <v>21</v>
      </c>
      <c r="F236" s="232" t="s">
        <v>2286</v>
      </c>
      <c r="G236" s="230"/>
      <c r="H236" s="233">
        <v>1.01</v>
      </c>
      <c r="I236" s="234"/>
      <c r="J236" s="230"/>
      <c r="K236" s="230"/>
      <c r="L236" s="235"/>
      <c r="M236" s="236"/>
      <c r="N236" s="237"/>
      <c r="O236" s="237"/>
      <c r="P236" s="237"/>
      <c r="Q236" s="237"/>
      <c r="R236" s="237"/>
      <c r="S236" s="237"/>
      <c r="T236" s="238"/>
      <c r="AT236" s="239" t="s">
        <v>177</v>
      </c>
      <c r="AU236" s="239" t="s">
        <v>80</v>
      </c>
      <c r="AV236" s="13" t="s">
        <v>80</v>
      </c>
      <c r="AW236" s="13" t="s">
        <v>35</v>
      </c>
      <c r="AX236" s="13" t="s">
        <v>71</v>
      </c>
      <c r="AY236" s="239" t="s">
        <v>168</v>
      </c>
    </row>
    <row r="237" spans="2:65" s="14" customFormat="1" ht="13.5">
      <c r="B237" s="240"/>
      <c r="C237" s="241"/>
      <c r="D237" s="242" t="s">
        <v>177</v>
      </c>
      <c r="E237" s="243" t="s">
        <v>21</v>
      </c>
      <c r="F237" s="244" t="s">
        <v>184</v>
      </c>
      <c r="G237" s="241"/>
      <c r="H237" s="245">
        <v>2.14</v>
      </c>
      <c r="I237" s="246"/>
      <c r="J237" s="241"/>
      <c r="K237" s="241"/>
      <c r="L237" s="247"/>
      <c r="M237" s="248"/>
      <c r="N237" s="249"/>
      <c r="O237" s="249"/>
      <c r="P237" s="249"/>
      <c r="Q237" s="249"/>
      <c r="R237" s="249"/>
      <c r="S237" s="249"/>
      <c r="T237" s="250"/>
      <c r="AT237" s="251" t="s">
        <v>177</v>
      </c>
      <c r="AU237" s="251" t="s">
        <v>80</v>
      </c>
      <c r="AV237" s="14" t="s">
        <v>175</v>
      </c>
      <c r="AW237" s="14" t="s">
        <v>35</v>
      </c>
      <c r="AX237" s="14" t="s">
        <v>78</v>
      </c>
      <c r="AY237" s="251" t="s">
        <v>168</v>
      </c>
    </row>
    <row r="238" spans="2:65" s="1" customFormat="1" ht="31.5" customHeight="1">
      <c r="B238" s="42"/>
      <c r="C238" s="205" t="s">
        <v>345</v>
      </c>
      <c r="D238" s="205" t="s">
        <v>170</v>
      </c>
      <c r="E238" s="206" t="s">
        <v>2287</v>
      </c>
      <c r="F238" s="207" t="s">
        <v>2288</v>
      </c>
      <c r="G238" s="208" t="s">
        <v>173</v>
      </c>
      <c r="H238" s="209">
        <v>23.73</v>
      </c>
      <c r="I238" s="210"/>
      <c r="J238" s="211">
        <f>ROUND(I238*H238,2)</f>
        <v>0</v>
      </c>
      <c r="K238" s="207" t="s">
        <v>174</v>
      </c>
      <c r="L238" s="62"/>
      <c r="M238" s="212" t="s">
        <v>21</v>
      </c>
      <c r="N238" s="213" t="s">
        <v>42</v>
      </c>
      <c r="O238" s="43"/>
      <c r="P238" s="214">
        <f>O238*H238</f>
        <v>0</v>
      </c>
      <c r="Q238" s="214">
        <v>0.10100000000000001</v>
      </c>
      <c r="R238" s="214">
        <f>Q238*H238</f>
        <v>2.3967300000000002</v>
      </c>
      <c r="S238" s="214">
        <v>0</v>
      </c>
      <c r="T238" s="215">
        <f>S238*H238</f>
        <v>0</v>
      </c>
      <c r="AR238" s="25" t="s">
        <v>175</v>
      </c>
      <c r="AT238" s="25" t="s">
        <v>170</v>
      </c>
      <c r="AU238" s="25" t="s">
        <v>80</v>
      </c>
      <c r="AY238" s="25" t="s">
        <v>168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25" t="s">
        <v>78</v>
      </c>
      <c r="BK238" s="216">
        <f>ROUND(I238*H238,2)</f>
        <v>0</v>
      </c>
      <c r="BL238" s="25" t="s">
        <v>175</v>
      </c>
      <c r="BM238" s="25" t="s">
        <v>2289</v>
      </c>
    </row>
    <row r="239" spans="2:65" s="12" customFormat="1" ht="13.5">
      <c r="B239" s="217"/>
      <c r="C239" s="218"/>
      <c r="D239" s="219" t="s">
        <v>177</v>
      </c>
      <c r="E239" s="220" t="s">
        <v>21</v>
      </c>
      <c r="F239" s="221" t="s">
        <v>2251</v>
      </c>
      <c r="G239" s="218"/>
      <c r="H239" s="222" t="s">
        <v>21</v>
      </c>
      <c r="I239" s="223"/>
      <c r="J239" s="218"/>
      <c r="K239" s="218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177</v>
      </c>
      <c r="AU239" s="228" t="s">
        <v>80</v>
      </c>
      <c r="AV239" s="12" t="s">
        <v>78</v>
      </c>
      <c r="AW239" s="12" t="s">
        <v>35</v>
      </c>
      <c r="AX239" s="12" t="s">
        <v>71</v>
      </c>
      <c r="AY239" s="228" t="s">
        <v>168</v>
      </c>
    </row>
    <row r="240" spans="2:65" s="13" customFormat="1" ht="13.5">
      <c r="B240" s="229"/>
      <c r="C240" s="230"/>
      <c r="D240" s="219" t="s">
        <v>177</v>
      </c>
      <c r="E240" s="231" t="s">
        <v>21</v>
      </c>
      <c r="F240" s="232" t="s">
        <v>2175</v>
      </c>
      <c r="G240" s="230"/>
      <c r="H240" s="233">
        <v>21.63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AT240" s="239" t="s">
        <v>177</v>
      </c>
      <c r="AU240" s="239" t="s">
        <v>80</v>
      </c>
      <c r="AV240" s="13" t="s">
        <v>80</v>
      </c>
      <c r="AW240" s="13" t="s">
        <v>35</v>
      </c>
      <c r="AX240" s="13" t="s">
        <v>71</v>
      </c>
      <c r="AY240" s="239" t="s">
        <v>168</v>
      </c>
    </row>
    <row r="241" spans="2:65" s="13" customFormat="1" ht="13.5">
      <c r="B241" s="229"/>
      <c r="C241" s="230"/>
      <c r="D241" s="219" t="s">
        <v>177</v>
      </c>
      <c r="E241" s="231" t="s">
        <v>21</v>
      </c>
      <c r="F241" s="232" t="s">
        <v>2173</v>
      </c>
      <c r="G241" s="230"/>
      <c r="H241" s="233">
        <v>2.1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AT241" s="239" t="s">
        <v>177</v>
      </c>
      <c r="AU241" s="239" t="s">
        <v>80</v>
      </c>
      <c r="AV241" s="13" t="s">
        <v>80</v>
      </c>
      <c r="AW241" s="13" t="s">
        <v>35</v>
      </c>
      <c r="AX241" s="13" t="s">
        <v>71</v>
      </c>
      <c r="AY241" s="239" t="s">
        <v>168</v>
      </c>
    </row>
    <row r="242" spans="2:65" s="14" customFormat="1" ht="13.5">
      <c r="B242" s="240"/>
      <c r="C242" s="241"/>
      <c r="D242" s="242" t="s">
        <v>177</v>
      </c>
      <c r="E242" s="243" t="s">
        <v>21</v>
      </c>
      <c r="F242" s="244" t="s">
        <v>184</v>
      </c>
      <c r="G242" s="241"/>
      <c r="H242" s="245">
        <v>23.73</v>
      </c>
      <c r="I242" s="246"/>
      <c r="J242" s="241"/>
      <c r="K242" s="241"/>
      <c r="L242" s="247"/>
      <c r="M242" s="248"/>
      <c r="N242" s="249"/>
      <c r="O242" s="249"/>
      <c r="P242" s="249"/>
      <c r="Q242" s="249"/>
      <c r="R242" s="249"/>
      <c r="S242" s="249"/>
      <c r="T242" s="250"/>
      <c r="AT242" s="251" t="s">
        <v>177</v>
      </c>
      <c r="AU242" s="251" t="s">
        <v>80</v>
      </c>
      <c r="AV242" s="14" t="s">
        <v>175</v>
      </c>
      <c r="AW242" s="14" t="s">
        <v>35</v>
      </c>
      <c r="AX242" s="14" t="s">
        <v>78</v>
      </c>
      <c r="AY242" s="251" t="s">
        <v>168</v>
      </c>
    </row>
    <row r="243" spans="2:65" s="1" customFormat="1" ht="31.5" customHeight="1">
      <c r="B243" s="42"/>
      <c r="C243" s="205" t="s">
        <v>353</v>
      </c>
      <c r="D243" s="205" t="s">
        <v>170</v>
      </c>
      <c r="E243" s="206" t="s">
        <v>324</v>
      </c>
      <c r="F243" s="207" t="s">
        <v>325</v>
      </c>
      <c r="G243" s="208" t="s">
        <v>173</v>
      </c>
      <c r="H243" s="209">
        <v>43.868000000000002</v>
      </c>
      <c r="I243" s="210"/>
      <c r="J243" s="211">
        <f>ROUND(I243*H243,2)</f>
        <v>0</v>
      </c>
      <c r="K243" s="207" t="s">
        <v>174</v>
      </c>
      <c r="L243" s="62"/>
      <c r="M243" s="212" t="s">
        <v>21</v>
      </c>
      <c r="N243" s="213" t="s">
        <v>42</v>
      </c>
      <c r="O243" s="43"/>
      <c r="P243" s="214">
        <f>O243*H243</f>
        <v>0</v>
      </c>
      <c r="Q243" s="214">
        <v>0.10100000000000001</v>
      </c>
      <c r="R243" s="214">
        <f>Q243*H243</f>
        <v>4.4306680000000007</v>
      </c>
      <c r="S243" s="214">
        <v>0</v>
      </c>
      <c r="T243" s="215">
        <f>S243*H243</f>
        <v>0</v>
      </c>
      <c r="AR243" s="25" t="s">
        <v>175</v>
      </c>
      <c r="AT243" s="25" t="s">
        <v>170</v>
      </c>
      <c r="AU243" s="25" t="s">
        <v>80</v>
      </c>
      <c r="AY243" s="25" t="s">
        <v>168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25" t="s">
        <v>78</v>
      </c>
      <c r="BK243" s="216">
        <f>ROUND(I243*H243,2)</f>
        <v>0</v>
      </c>
      <c r="BL243" s="25" t="s">
        <v>175</v>
      </c>
      <c r="BM243" s="25" t="s">
        <v>2290</v>
      </c>
    </row>
    <row r="244" spans="2:65" s="12" customFormat="1" ht="13.5">
      <c r="B244" s="217"/>
      <c r="C244" s="218"/>
      <c r="D244" s="219" t="s">
        <v>177</v>
      </c>
      <c r="E244" s="220" t="s">
        <v>21</v>
      </c>
      <c r="F244" s="221" t="s">
        <v>2263</v>
      </c>
      <c r="G244" s="218"/>
      <c r="H244" s="222" t="s">
        <v>21</v>
      </c>
      <c r="I244" s="223"/>
      <c r="J244" s="218"/>
      <c r="K244" s="218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177</v>
      </c>
      <c r="AU244" s="228" t="s">
        <v>80</v>
      </c>
      <c r="AV244" s="12" t="s">
        <v>78</v>
      </c>
      <c r="AW244" s="12" t="s">
        <v>35</v>
      </c>
      <c r="AX244" s="12" t="s">
        <v>71</v>
      </c>
      <c r="AY244" s="228" t="s">
        <v>168</v>
      </c>
    </row>
    <row r="245" spans="2:65" s="13" customFormat="1" ht="13.5">
      <c r="B245" s="229"/>
      <c r="C245" s="230"/>
      <c r="D245" s="219" t="s">
        <v>177</v>
      </c>
      <c r="E245" s="231" t="s">
        <v>21</v>
      </c>
      <c r="F245" s="232" t="s">
        <v>2177</v>
      </c>
      <c r="G245" s="230"/>
      <c r="H245" s="233">
        <v>10.304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AT245" s="239" t="s">
        <v>177</v>
      </c>
      <c r="AU245" s="239" t="s">
        <v>80</v>
      </c>
      <c r="AV245" s="13" t="s">
        <v>80</v>
      </c>
      <c r="AW245" s="13" t="s">
        <v>35</v>
      </c>
      <c r="AX245" s="13" t="s">
        <v>71</v>
      </c>
      <c r="AY245" s="239" t="s">
        <v>168</v>
      </c>
    </row>
    <row r="246" spans="2:65" s="13" customFormat="1" ht="13.5">
      <c r="B246" s="229"/>
      <c r="C246" s="230"/>
      <c r="D246" s="219" t="s">
        <v>177</v>
      </c>
      <c r="E246" s="231" t="s">
        <v>21</v>
      </c>
      <c r="F246" s="232" t="s">
        <v>2217</v>
      </c>
      <c r="G246" s="230"/>
      <c r="H246" s="233">
        <v>20.675000000000001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AT246" s="239" t="s">
        <v>177</v>
      </c>
      <c r="AU246" s="239" t="s">
        <v>80</v>
      </c>
      <c r="AV246" s="13" t="s">
        <v>80</v>
      </c>
      <c r="AW246" s="13" t="s">
        <v>35</v>
      </c>
      <c r="AX246" s="13" t="s">
        <v>71</v>
      </c>
      <c r="AY246" s="239" t="s">
        <v>168</v>
      </c>
    </row>
    <row r="247" spans="2:65" s="13" customFormat="1" ht="13.5">
      <c r="B247" s="229"/>
      <c r="C247" s="230"/>
      <c r="D247" s="219" t="s">
        <v>177</v>
      </c>
      <c r="E247" s="231" t="s">
        <v>21</v>
      </c>
      <c r="F247" s="232" t="s">
        <v>2179</v>
      </c>
      <c r="G247" s="230"/>
      <c r="H247" s="233">
        <v>4.0010000000000003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AT247" s="239" t="s">
        <v>177</v>
      </c>
      <c r="AU247" s="239" t="s">
        <v>80</v>
      </c>
      <c r="AV247" s="13" t="s">
        <v>80</v>
      </c>
      <c r="AW247" s="13" t="s">
        <v>35</v>
      </c>
      <c r="AX247" s="13" t="s">
        <v>71</v>
      </c>
      <c r="AY247" s="239" t="s">
        <v>168</v>
      </c>
    </row>
    <row r="248" spans="2:65" s="13" customFormat="1" ht="13.5">
      <c r="B248" s="229"/>
      <c r="C248" s="230"/>
      <c r="D248" s="219" t="s">
        <v>177</v>
      </c>
      <c r="E248" s="231" t="s">
        <v>21</v>
      </c>
      <c r="F248" s="232" t="s">
        <v>2218</v>
      </c>
      <c r="G248" s="230"/>
      <c r="H248" s="233">
        <v>8.8879999999999999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AT248" s="239" t="s">
        <v>177</v>
      </c>
      <c r="AU248" s="239" t="s">
        <v>80</v>
      </c>
      <c r="AV248" s="13" t="s">
        <v>80</v>
      </c>
      <c r="AW248" s="13" t="s">
        <v>35</v>
      </c>
      <c r="AX248" s="13" t="s">
        <v>71</v>
      </c>
      <c r="AY248" s="239" t="s">
        <v>168</v>
      </c>
    </row>
    <row r="249" spans="2:65" s="14" customFormat="1" ht="13.5">
      <c r="B249" s="240"/>
      <c r="C249" s="241"/>
      <c r="D249" s="242" t="s">
        <v>177</v>
      </c>
      <c r="E249" s="243" t="s">
        <v>21</v>
      </c>
      <c r="F249" s="244" t="s">
        <v>184</v>
      </c>
      <c r="G249" s="241"/>
      <c r="H249" s="245">
        <v>43.868000000000002</v>
      </c>
      <c r="I249" s="246"/>
      <c r="J249" s="241"/>
      <c r="K249" s="241"/>
      <c r="L249" s="247"/>
      <c r="M249" s="248"/>
      <c r="N249" s="249"/>
      <c r="O249" s="249"/>
      <c r="P249" s="249"/>
      <c r="Q249" s="249"/>
      <c r="R249" s="249"/>
      <c r="S249" s="249"/>
      <c r="T249" s="250"/>
      <c r="AT249" s="251" t="s">
        <v>177</v>
      </c>
      <c r="AU249" s="251" t="s">
        <v>80</v>
      </c>
      <c r="AV249" s="14" t="s">
        <v>175</v>
      </c>
      <c r="AW249" s="14" t="s">
        <v>35</v>
      </c>
      <c r="AX249" s="14" t="s">
        <v>78</v>
      </c>
      <c r="AY249" s="251" t="s">
        <v>168</v>
      </c>
    </row>
    <row r="250" spans="2:65" s="1" customFormat="1" ht="22.5" customHeight="1">
      <c r="B250" s="42"/>
      <c r="C250" s="255" t="s">
        <v>361</v>
      </c>
      <c r="D250" s="255" t="s">
        <v>253</v>
      </c>
      <c r="E250" s="256" t="s">
        <v>328</v>
      </c>
      <c r="F250" s="257" t="s">
        <v>329</v>
      </c>
      <c r="G250" s="258" t="s">
        <v>173</v>
      </c>
      <c r="H250" s="259">
        <v>46.061</v>
      </c>
      <c r="I250" s="260"/>
      <c r="J250" s="261">
        <f>ROUND(I250*H250,2)</f>
        <v>0</v>
      </c>
      <c r="K250" s="257" t="s">
        <v>174</v>
      </c>
      <c r="L250" s="262"/>
      <c r="M250" s="263" t="s">
        <v>21</v>
      </c>
      <c r="N250" s="264" t="s">
        <v>42</v>
      </c>
      <c r="O250" s="43"/>
      <c r="P250" s="214">
        <f>O250*H250</f>
        <v>0</v>
      </c>
      <c r="Q250" s="214">
        <v>0.13200000000000001</v>
      </c>
      <c r="R250" s="214">
        <f>Q250*H250</f>
        <v>6.0800520000000002</v>
      </c>
      <c r="S250" s="214">
        <v>0</v>
      </c>
      <c r="T250" s="215">
        <f>S250*H250</f>
        <v>0</v>
      </c>
      <c r="AR250" s="25" t="s">
        <v>237</v>
      </c>
      <c r="AT250" s="25" t="s">
        <v>253</v>
      </c>
      <c r="AU250" s="25" t="s">
        <v>80</v>
      </c>
      <c r="AY250" s="25" t="s">
        <v>168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25" t="s">
        <v>78</v>
      </c>
      <c r="BK250" s="216">
        <f>ROUND(I250*H250,2)</f>
        <v>0</v>
      </c>
      <c r="BL250" s="25" t="s">
        <v>175</v>
      </c>
      <c r="BM250" s="25" t="s">
        <v>2291</v>
      </c>
    </row>
    <row r="251" spans="2:65" s="13" customFormat="1" ht="13.5">
      <c r="B251" s="229"/>
      <c r="C251" s="230"/>
      <c r="D251" s="242" t="s">
        <v>177</v>
      </c>
      <c r="E251" s="230"/>
      <c r="F251" s="253" t="s">
        <v>2292</v>
      </c>
      <c r="G251" s="230"/>
      <c r="H251" s="254">
        <v>46.061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AT251" s="239" t="s">
        <v>177</v>
      </c>
      <c r="AU251" s="239" t="s">
        <v>80</v>
      </c>
      <c r="AV251" s="13" t="s">
        <v>80</v>
      </c>
      <c r="AW251" s="13" t="s">
        <v>6</v>
      </c>
      <c r="AX251" s="13" t="s">
        <v>78</v>
      </c>
      <c r="AY251" s="239" t="s">
        <v>168</v>
      </c>
    </row>
    <row r="252" spans="2:65" s="1" customFormat="1" ht="31.5" customHeight="1">
      <c r="B252" s="42"/>
      <c r="C252" s="205" t="s">
        <v>366</v>
      </c>
      <c r="D252" s="205" t="s">
        <v>170</v>
      </c>
      <c r="E252" s="206" t="s">
        <v>2293</v>
      </c>
      <c r="F252" s="207" t="s">
        <v>2294</v>
      </c>
      <c r="G252" s="208" t="s">
        <v>173</v>
      </c>
      <c r="H252" s="209">
        <v>2.97</v>
      </c>
      <c r="I252" s="210"/>
      <c r="J252" s="211">
        <f>ROUND(I252*H252,2)</f>
        <v>0</v>
      </c>
      <c r="K252" s="207" t="s">
        <v>174</v>
      </c>
      <c r="L252" s="62"/>
      <c r="M252" s="212" t="s">
        <v>21</v>
      </c>
      <c r="N252" s="213" t="s">
        <v>42</v>
      </c>
      <c r="O252" s="43"/>
      <c r="P252" s="214">
        <f>O252*H252</f>
        <v>0</v>
      </c>
      <c r="Q252" s="214">
        <v>0.14610000000000001</v>
      </c>
      <c r="R252" s="214">
        <f>Q252*H252</f>
        <v>0.43391700000000005</v>
      </c>
      <c r="S252" s="214">
        <v>0</v>
      </c>
      <c r="T252" s="215">
        <f>S252*H252</f>
        <v>0</v>
      </c>
      <c r="AR252" s="25" t="s">
        <v>175</v>
      </c>
      <c r="AT252" s="25" t="s">
        <v>170</v>
      </c>
      <c r="AU252" s="25" t="s">
        <v>80</v>
      </c>
      <c r="AY252" s="25" t="s">
        <v>168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25" t="s">
        <v>78</v>
      </c>
      <c r="BK252" s="216">
        <f>ROUND(I252*H252,2)</f>
        <v>0</v>
      </c>
      <c r="BL252" s="25" t="s">
        <v>175</v>
      </c>
      <c r="BM252" s="25" t="s">
        <v>2295</v>
      </c>
    </row>
    <row r="253" spans="2:65" s="12" customFormat="1" ht="13.5">
      <c r="B253" s="217"/>
      <c r="C253" s="218"/>
      <c r="D253" s="219" t="s">
        <v>177</v>
      </c>
      <c r="E253" s="220" t="s">
        <v>21</v>
      </c>
      <c r="F253" s="221" t="s">
        <v>2296</v>
      </c>
      <c r="G253" s="218"/>
      <c r="H253" s="222" t="s">
        <v>21</v>
      </c>
      <c r="I253" s="223"/>
      <c r="J253" s="218"/>
      <c r="K253" s="218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177</v>
      </c>
      <c r="AU253" s="228" t="s">
        <v>80</v>
      </c>
      <c r="AV253" s="12" t="s">
        <v>78</v>
      </c>
      <c r="AW253" s="12" t="s">
        <v>35</v>
      </c>
      <c r="AX253" s="12" t="s">
        <v>71</v>
      </c>
      <c r="AY253" s="228" t="s">
        <v>168</v>
      </c>
    </row>
    <row r="254" spans="2:65" s="13" customFormat="1" ht="13.5">
      <c r="B254" s="229"/>
      <c r="C254" s="230"/>
      <c r="D254" s="242" t="s">
        <v>177</v>
      </c>
      <c r="E254" s="252" t="s">
        <v>21</v>
      </c>
      <c r="F254" s="253" t="s">
        <v>2297</v>
      </c>
      <c r="G254" s="230"/>
      <c r="H254" s="254">
        <v>2.97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AT254" s="239" t="s">
        <v>177</v>
      </c>
      <c r="AU254" s="239" t="s">
        <v>80</v>
      </c>
      <c r="AV254" s="13" t="s">
        <v>80</v>
      </c>
      <c r="AW254" s="13" t="s">
        <v>35</v>
      </c>
      <c r="AX254" s="13" t="s">
        <v>78</v>
      </c>
      <c r="AY254" s="239" t="s">
        <v>168</v>
      </c>
    </row>
    <row r="255" spans="2:65" s="1" customFormat="1" ht="22.5" customHeight="1">
      <c r="B255" s="42"/>
      <c r="C255" s="255" t="s">
        <v>370</v>
      </c>
      <c r="D255" s="255" t="s">
        <v>253</v>
      </c>
      <c r="E255" s="256" t="s">
        <v>2298</v>
      </c>
      <c r="F255" s="257" t="s">
        <v>2299</v>
      </c>
      <c r="G255" s="258" t="s">
        <v>173</v>
      </c>
      <c r="H255" s="259">
        <v>28.035</v>
      </c>
      <c r="I255" s="260"/>
      <c r="J255" s="261">
        <f>ROUND(I255*H255,2)</f>
        <v>0</v>
      </c>
      <c r="K255" s="257" t="s">
        <v>174</v>
      </c>
      <c r="L255" s="262"/>
      <c r="M255" s="263" t="s">
        <v>21</v>
      </c>
      <c r="N255" s="264" t="s">
        <v>42</v>
      </c>
      <c r="O255" s="43"/>
      <c r="P255" s="214">
        <f>O255*H255</f>
        <v>0</v>
      </c>
      <c r="Q255" s="214">
        <v>9.7000000000000003E-2</v>
      </c>
      <c r="R255" s="214">
        <f>Q255*H255</f>
        <v>2.719395</v>
      </c>
      <c r="S255" s="214">
        <v>0</v>
      </c>
      <c r="T255" s="215">
        <f>S255*H255</f>
        <v>0</v>
      </c>
      <c r="AR255" s="25" t="s">
        <v>237</v>
      </c>
      <c r="AT255" s="25" t="s">
        <v>253</v>
      </c>
      <c r="AU255" s="25" t="s">
        <v>80</v>
      </c>
      <c r="AY255" s="25" t="s">
        <v>168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25" t="s">
        <v>78</v>
      </c>
      <c r="BK255" s="216">
        <f>ROUND(I255*H255,2)</f>
        <v>0</v>
      </c>
      <c r="BL255" s="25" t="s">
        <v>175</v>
      </c>
      <c r="BM255" s="25" t="s">
        <v>2300</v>
      </c>
    </row>
    <row r="256" spans="2:65" s="13" customFormat="1" ht="13.5">
      <c r="B256" s="229"/>
      <c r="C256" s="230"/>
      <c r="D256" s="219" t="s">
        <v>177</v>
      </c>
      <c r="E256" s="231" t="s">
        <v>21</v>
      </c>
      <c r="F256" s="232" t="s">
        <v>2301</v>
      </c>
      <c r="G256" s="230"/>
      <c r="H256" s="233">
        <v>28.035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AT256" s="239" t="s">
        <v>177</v>
      </c>
      <c r="AU256" s="239" t="s">
        <v>80</v>
      </c>
      <c r="AV256" s="13" t="s">
        <v>80</v>
      </c>
      <c r="AW256" s="13" t="s">
        <v>35</v>
      </c>
      <c r="AX256" s="13" t="s">
        <v>78</v>
      </c>
      <c r="AY256" s="239" t="s">
        <v>168</v>
      </c>
    </row>
    <row r="257" spans="2:65" s="11" customFormat="1" ht="29.85" customHeight="1">
      <c r="B257" s="188"/>
      <c r="C257" s="189"/>
      <c r="D257" s="202" t="s">
        <v>70</v>
      </c>
      <c r="E257" s="203" t="s">
        <v>205</v>
      </c>
      <c r="F257" s="203" t="s">
        <v>332</v>
      </c>
      <c r="G257" s="189"/>
      <c r="H257" s="189"/>
      <c r="I257" s="192"/>
      <c r="J257" s="204">
        <f>BK257</f>
        <v>0</v>
      </c>
      <c r="K257" s="189"/>
      <c r="L257" s="194"/>
      <c r="M257" s="195"/>
      <c r="N257" s="196"/>
      <c r="O257" s="196"/>
      <c r="P257" s="197">
        <f>SUM(P258:P688)</f>
        <v>0</v>
      </c>
      <c r="Q257" s="196"/>
      <c r="R257" s="197">
        <f>SUM(R258:R688)</f>
        <v>23.669544439999992</v>
      </c>
      <c r="S257" s="196"/>
      <c r="T257" s="198">
        <f>SUM(T258:T688)</f>
        <v>0</v>
      </c>
      <c r="AR257" s="199" t="s">
        <v>78</v>
      </c>
      <c r="AT257" s="200" t="s">
        <v>70</v>
      </c>
      <c r="AU257" s="200" t="s">
        <v>78</v>
      </c>
      <c r="AY257" s="199" t="s">
        <v>168</v>
      </c>
      <c r="BK257" s="201">
        <f>SUM(BK258:BK688)</f>
        <v>0</v>
      </c>
    </row>
    <row r="258" spans="2:65" s="1" customFormat="1" ht="31.5" customHeight="1">
      <c r="B258" s="42"/>
      <c r="C258" s="205" t="s">
        <v>375</v>
      </c>
      <c r="D258" s="205" t="s">
        <v>170</v>
      </c>
      <c r="E258" s="206" t="s">
        <v>334</v>
      </c>
      <c r="F258" s="207" t="s">
        <v>2302</v>
      </c>
      <c r="G258" s="208" t="s">
        <v>173</v>
      </c>
      <c r="H258" s="209">
        <v>22.992000000000001</v>
      </c>
      <c r="I258" s="210"/>
      <c r="J258" s="211">
        <f>ROUND(I258*H258,2)</f>
        <v>0</v>
      </c>
      <c r="K258" s="207" t="s">
        <v>21</v>
      </c>
      <c r="L258" s="62"/>
      <c r="M258" s="212" t="s">
        <v>21</v>
      </c>
      <c r="N258" s="213" t="s">
        <v>42</v>
      </c>
      <c r="O258" s="43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AR258" s="25" t="s">
        <v>175</v>
      </c>
      <c r="AT258" s="25" t="s">
        <v>170</v>
      </c>
      <c r="AU258" s="25" t="s">
        <v>80</v>
      </c>
      <c r="AY258" s="25" t="s">
        <v>168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25" t="s">
        <v>78</v>
      </c>
      <c r="BK258" s="216">
        <f>ROUND(I258*H258,2)</f>
        <v>0</v>
      </c>
      <c r="BL258" s="25" t="s">
        <v>175</v>
      </c>
      <c r="BM258" s="25" t="s">
        <v>2303</v>
      </c>
    </row>
    <row r="259" spans="2:65" s="13" customFormat="1" ht="13.5">
      <c r="B259" s="229"/>
      <c r="C259" s="230"/>
      <c r="D259" s="219" t="s">
        <v>177</v>
      </c>
      <c r="E259" s="231" t="s">
        <v>21</v>
      </c>
      <c r="F259" s="232" t="s">
        <v>2304</v>
      </c>
      <c r="G259" s="230"/>
      <c r="H259" s="233">
        <v>7.0640000000000001</v>
      </c>
      <c r="I259" s="234"/>
      <c r="J259" s="230"/>
      <c r="K259" s="230"/>
      <c r="L259" s="235"/>
      <c r="M259" s="236"/>
      <c r="N259" s="237"/>
      <c r="O259" s="237"/>
      <c r="P259" s="237"/>
      <c r="Q259" s="237"/>
      <c r="R259" s="237"/>
      <c r="S259" s="237"/>
      <c r="T259" s="238"/>
      <c r="AT259" s="239" t="s">
        <v>177</v>
      </c>
      <c r="AU259" s="239" t="s">
        <v>80</v>
      </c>
      <c r="AV259" s="13" t="s">
        <v>80</v>
      </c>
      <c r="AW259" s="13" t="s">
        <v>35</v>
      </c>
      <c r="AX259" s="13" t="s">
        <v>71</v>
      </c>
      <c r="AY259" s="239" t="s">
        <v>168</v>
      </c>
    </row>
    <row r="260" spans="2:65" s="13" customFormat="1" ht="13.5">
      <c r="B260" s="229"/>
      <c r="C260" s="230"/>
      <c r="D260" s="219" t="s">
        <v>177</v>
      </c>
      <c r="E260" s="231" t="s">
        <v>21</v>
      </c>
      <c r="F260" s="232" t="s">
        <v>2305</v>
      </c>
      <c r="G260" s="230"/>
      <c r="H260" s="233">
        <v>9.86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AT260" s="239" t="s">
        <v>177</v>
      </c>
      <c r="AU260" s="239" t="s">
        <v>80</v>
      </c>
      <c r="AV260" s="13" t="s">
        <v>80</v>
      </c>
      <c r="AW260" s="13" t="s">
        <v>35</v>
      </c>
      <c r="AX260" s="13" t="s">
        <v>71</v>
      </c>
      <c r="AY260" s="239" t="s">
        <v>168</v>
      </c>
    </row>
    <row r="261" spans="2:65" s="13" customFormat="1" ht="13.5">
      <c r="B261" s="229"/>
      <c r="C261" s="230"/>
      <c r="D261" s="219" t="s">
        <v>177</v>
      </c>
      <c r="E261" s="231" t="s">
        <v>21</v>
      </c>
      <c r="F261" s="232" t="s">
        <v>2306</v>
      </c>
      <c r="G261" s="230"/>
      <c r="H261" s="233">
        <v>6.0679999999999996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AT261" s="239" t="s">
        <v>177</v>
      </c>
      <c r="AU261" s="239" t="s">
        <v>80</v>
      </c>
      <c r="AV261" s="13" t="s">
        <v>80</v>
      </c>
      <c r="AW261" s="13" t="s">
        <v>35</v>
      </c>
      <c r="AX261" s="13" t="s">
        <v>71</v>
      </c>
      <c r="AY261" s="239" t="s">
        <v>168</v>
      </c>
    </row>
    <row r="262" spans="2:65" s="14" customFormat="1" ht="13.5">
      <c r="B262" s="240"/>
      <c r="C262" s="241"/>
      <c r="D262" s="242" t="s">
        <v>177</v>
      </c>
      <c r="E262" s="243" t="s">
        <v>21</v>
      </c>
      <c r="F262" s="244" t="s">
        <v>184</v>
      </c>
      <c r="G262" s="241"/>
      <c r="H262" s="245">
        <v>22.992000000000001</v>
      </c>
      <c r="I262" s="246"/>
      <c r="J262" s="241"/>
      <c r="K262" s="241"/>
      <c r="L262" s="247"/>
      <c r="M262" s="248"/>
      <c r="N262" s="249"/>
      <c r="O262" s="249"/>
      <c r="P262" s="249"/>
      <c r="Q262" s="249"/>
      <c r="R262" s="249"/>
      <c r="S262" s="249"/>
      <c r="T262" s="250"/>
      <c r="AT262" s="251" t="s">
        <v>177</v>
      </c>
      <c r="AU262" s="251" t="s">
        <v>80</v>
      </c>
      <c r="AV262" s="14" t="s">
        <v>175</v>
      </c>
      <c r="AW262" s="14" t="s">
        <v>35</v>
      </c>
      <c r="AX262" s="14" t="s">
        <v>78</v>
      </c>
      <c r="AY262" s="251" t="s">
        <v>168</v>
      </c>
    </row>
    <row r="263" spans="2:65" s="1" customFormat="1" ht="22.5" customHeight="1">
      <c r="B263" s="42"/>
      <c r="C263" s="205" t="s">
        <v>402</v>
      </c>
      <c r="D263" s="205" t="s">
        <v>170</v>
      </c>
      <c r="E263" s="206" t="s">
        <v>346</v>
      </c>
      <c r="F263" s="207" t="s">
        <v>347</v>
      </c>
      <c r="G263" s="208" t="s">
        <v>173</v>
      </c>
      <c r="H263" s="209">
        <v>206.40700000000001</v>
      </c>
      <c r="I263" s="210"/>
      <c r="J263" s="211">
        <f>ROUND(I263*H263,2)</f>
        <v>0</v>
      </c>
      <c r="K263" s="207" t="s">
        <v>21</v>
      </c>
      <c r="L263" s="62"/>
      <c r="M263" s="212" t="s">
        <v>21</v>
      </c>
      <c r="N263" s="213" t="s">
        <v>42</v>
      </c>
      <c r="O263" s="43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AR263" s="25" t="s">
        <v>175</v>
      </c>
      <c r="AT263" s="25" t="s">
        <v>170</v>
      </c>
      <c r="AU263" s="25" t="s">
        <v>80</v>
      </c>
      <c r="AY263" s="25" t="s">
        <v>168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25" t="s">
        <v>78</v>
      </c>
      <c r="BK263" s="216">
        <f>ROUND(I263*H263,2)</f>
        <v>0</v>
      </c>
      <c r="BL263" s="25" t="s">
        <v>175</v>
      </c>
      <c r="BM263" s="25" t="s">
        <v>2307</v>
      </c>
    </row>
    <row r="264" spans="2:65" s="12" customFormat="1" ht="13.5">
      <c r="B264" s="217"/>
      <c r="C264" s="218"/>
      <c r="D264" s="219" t="s">
        <v>177</v>
      </c>
      <c r="E264" s="220" t="s">
        <v>21</v>
      </c>
      <c r="F264" s="221" t="s">
        <v>349</v>
      </c>
      <c r="G264" s="218"/>
      <c r="H264" s="222" t="s">
        <v>21</v>
      </c>
      <c r="I264" s="223"/>
      <c r="J264" s="218"/>
      <c r="K264" s="218"/>
      <c r="L264" s="224"/>
      <c r="M264" s="225"/>
      <c r="N264" s="226"/>
      <c r="O264" s="226"/>
      <c r="P264" s="226"/>
      <c r="Q264" s="226"/>
      <c r="R264" s="226"/>
      <c r="S264" s="226"/>
      <c r="T264" s="227"/>
      <c r="AT264" s="228" t="s">
        <v>177</v>
      </c>
      <c r="AU264" s="228" t="s">
        <v>80</v>
      </c>
      <c r="AV264" s="12" t="s">
        <v>78</v>
      </c>
      <c r="AW264" s="12" t="s">
        <v>35</v>
      </c>
      <c r="AX264" s="12" t="s">
        <v>71</v>
      </c>
      <c r="AY264" s="228" t="s">
        <v>168</v>
      </c>
    </row>
    <row r="265" spans="2:65" s="13" customFormat="1" ht="13.5">
      <c r="B265" s="229"/>
      <c r="C265" s="230"/>
      <c r="D265" s="242" t="s">
        <v>177</v>
      </c>
      <c r="E265" s="252" t="s">
        <v>21</v>
      </c>
      <c r="F265" s="253" t="s">
        <v>2308</v>
      </c>
      <c r="G265" s="230"/>
      <c r="H265" s="254">
        <v>206.40700000000001</v>
      </c>
      <c r="I265" s="234"/>
      <c r="J265" s="230"/>
      <c r="K265" s="230"/>
      <c r="L265" s="235"/>
      <c r="M265" s="236"/>
      <c r="N265" s="237"/>
      <c r="O265" s="237"/>
      <c r="P265" s="237"/>
      <c r="Q265" s="237"/>
      <c r="R265" s="237"/>
      <c r="S265" s="237"/>
      <c r="T265" s="238"/>
      <c r="AT265" s="239" t="s">
        <v>177</v>
      </c>
      <c r="AU265" s="239" t="s">
        <v>80</v>
      </c>
      <c r="AV265" s="13" t="s">
        <v>80</v>
      </c>
      <c r="AW265" s="13" t="s">
        <v>35</v>
      </c>
      <c r="AX265" s="13" t="s">
        <v>78</v>
      </c>
      <c r="AY265" s="239" t="s">
        <v>168</v>
      </c>
    </row>
    <row r="266" spans="2:65" s="1" customFormat="1" ht="22.5" customHeight="1">
      <c r="B266" s="42"/>
      <c r="C266" s="205" t="s">
        <v>409</v>
      </c>
      <c r="D266" s="205" t="s">
        <v>170</v>
      </c>
      <c r="E266" s="206" t="s">
        <v>2309</v>
      </c>
      <c r="F266" s="207" t="s">
        <v>2310</v>
      </c>
      <c r="G266" s="208" t="s">
        <v>173</v>
      </c>
      <c r="H266" s="209">
        <v>57.155999999999999</v>
      </c>
      <c r="I266" s="210"/>
      <c r="J266" s="211">
        <f>ROUND(I266*H266,2)</f>
        <v>0</v>
      </c>
      <c r="K266" s="207" t="s">
        <v>21</v>
      </c>
      <c r="L266" s="62"/>
      <c r="M266" s="212" t="s">
        <v>21</v>
      </c>
      <c r="N266" s="213" t="s">
        <v>42</v>
      </c>
      <c r="O266" s="43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AR266" s="25" t="s">
        <v>175</v>
      </c>
      <c r="AT266" s="25" t="s">
        <v>170</v>
      </c>
      <c r="AU266" s="25" t="s">
        <v>80</v>
      </c>
      <c r="AY266" s="25" t="s">
        <v>168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25" t="s">
        <v>78</v>
      </c>
      <c r="BK266" s="216">
        <f>ROUND(I266*H266,2)</f>
        <v>0</v>
      </c>
      <c r="BL266" s="25" t="s">
        <v>175</v>
      </c>
      <c r="BM266" s="25" t="s">
        <v>2311</v>
      </c>
    </row>
    <row r="267" spans="2:65" s="12" customFormat="1" ht="13.5">
      <c r="B267" s="217"/>
      <c r="C267" s="218"/>
      <c r="D267" s="219" t="s">
        <v>177</v>
      </c>
      <c r="E267" s="220" t="s">
        <v>21</v>
      </c>
      <c r="F267" s="221" t="s">
        <v>2312</v>
      </c>
      <c r="G267" s="218"/>
      <c r="H267" s="222" t="s">
        <v>21</v>
      </c>
      <c r="I267" s="223"/>
      <c r="J267" s="218"/>
      <c r="K267" s="218"/>
      <c r="L267" s="224"/>
      <c r="M267" s="225"/>
      <c r="N267" s="226"/>
      <c r="O267" s="226"/>
      <c r="P267" s="226"/>
      <c r="Q267" s="226"/>
      <c r="R267" s="226"/>
      <c r="S267" s="226"/>
      <c r="T267" s="227"/>
      <c r="AT267" s="228" t="s">
        <v>177</v>
      </c>
      <c r="AU267" s="228" t="s">
        <v>80</v>
      </c>
      <c r="AV267" s="12" t="s">
        <v>78</v>
      </c>
      <c r="AW267" s="12" t="s">
        <v>35</v>
      </c>
      <c r="AX267" s="12" t="s">
        <v>71</v>
      </c>
      <c r="AY267" s="228" t="s">
        <v>168</v>
      </c>
    </row>
    <row r="268" spans="2:65" s="13" customFormat="1" ht="13.5">
      <c r="B268" s="229"/>
      <c r="C268" s="230"/>
      <c r="D268" s="242" t="s">
        <v>177</v>
      </c>
      <c r="E268" s="252" t="s">
        <v>21</v>
      </c>
      <c r="F268" s="253" t="s">
        <v>2313</v>
      </c>
      <c r="G268" s="230"/>
      <c r="H268" s="254">
        <v>57.155999999999999</v>
      </c>
      <c r="I268" s="234"/>
      <c r="J268" s="230"/>
      <c r="K268" s="230"/>
      <c r="L268" s="235"/>
      <c r="M268" s="236"/>
      <c r="N268" s="237"/>
      <c r="O268" s="237"/>
      <c r="P268" s="237"/>
      <c r="Q268" s="237"/>
      <c r="R268" s="237"/>
      <c r="S268" s="237"/>
      <c r="T268" s="238"/>
      <c r="AT268" s="239" t="s">
        <v>177</v>
      </c>
      <c r="AU268" s="239" t="s">
        <v>80</v>
      </c>
      <c r="AV268" s="13" t="s">
        <v>80</v>
      </c>
      <c r="AW268" s="13" t="s">
        <v>35</v>
      </c>
      <c r="AX268" s="13" t="s">
        <v>78</v>
      </c>
      <c r="AY268" s="239" t="s">
        <v>168</v>
      </c>
    </row>
    <row r="269" spans="2:65" s="1" customFormat="1" ht="31.5" customHeight="1">
      <c r="B269" s="42"/>
      <c r="C269" s="205" t="s">
        <v>415</v>
      </c>
      <c r="D269" s="205" t="s">
        <v>170</v>
      </c>
      <c r="E269" s="206" t="s">
        <v>354</v>
      </c>
      <c r="F269" s="207" t="s">
        <v>355</v>
      </c>
      <c r="G269" s="208" t="s">
        <v>173</v>
      </c>
      <c r="H269" s="209">
        <v>171.46700000000001</v>
      </c>
      <c r="I269" s="210"/>
      <c r="J269" s="211">
        <f>ROUND(I269*H269,2)</f>
        <v>0</v>
      </c>
      <c r="K269" s="207" t="s">
        <v>21</v>
      </c>
      <c r="L269" s="62"/>
      <c r="M269" s="212" t="s">
        <v>21</v>
      </c>
      <c r="N269" s="213" t="s">
        <v>42</v>
      </c>
      <c r="O269" s="43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AR269" s="25" t="s">
        <v>175</v>
      </c>
      <c r="AT269" s="25" t="s">
        <v>170</v>
      </c>
      <c r="AU269" s="25" t="s">
        <v>80</v>
      </c>
      <c r="AY269" s="25" t="s">
        <v>168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25" t="s">
        <v>78</v>
      </c>
      <c r="BK269" s="216">
        <f>ROUND(I269*H269,2)</f>
        <v>0</v>
      </c>
      <c r="BL269" s="25" t="s">
        <v>175</v>
      </c>
      <c r="BM269" s="25" t="s">
        <v>2314</v>
      </c>
    </row>
    <row r="270" spans="2:65" s="12" customFormat="1" ht="13.5">
      <c r="B270" s="217"/>
      <c r="C270" s="218"/>
      <c r="D270" s="219" t="s">
        <v>177</v>
      </c>
      <c r="E270" s="220" t="s">
        <v>21</v>
      </c>
      <c r="F270" s="221" t="s">
        <v>2312</v>
      </c>
      <c r="G270" s="218"/>
      <c r="H270" s="222" t="s">
        <v>21</v>
      </c>
      <c r="I270" s="223"/>
      <c r="J270" s="218"/>
      <c r="K270" s="218"/>
      <c r="L270" s="224"/>
      <c r="M270" s="225"/>
      <c r="N270" s="226"/>
      <c r="O270" s="226"/>
      <c r="P270" s="226"/>
      <c r="Q270" s="226"/>
      <c r="R270" s="226"/>
      <c r="S270" s="226"/>
      <c r="T270" s="227"/>
      <c r="AT270" s="228" t="s">
        <v>177</v>
      </c>
      <c r="AU270" s="228" t="s">
        <v>80</v>
      </c>
      <c r="AV270" s="12" t="s">
        <v>78</v>
      </c>
      <c r="AW270" s="12" t="s">
        <v>35</v>
      </c>
      <c r="AX270" s="12" t="s">
        <v>71</v>
      </c>
      <c r="AY270" s="228" t="s">
        <v>168</v>
      </c>
    </row>
    <row r="271" spans="2:65" s="13" customFormat="1" ht="13.5">
      <c r="B271" s="229"/>
      <c r="C271" s="230"/>
      <c r="D271" s="242" t="s">
        <v>177</v>
      </c>
      <c r="E271" s="252" t="s">
        <v>21</v>
      </c>
      <c r="F271" s="253" t="s">
        <v>2315</v>
      </c>
      <c r="G271" s="230"/>
      <c r="H271" s="254">
        <v>171.46700000000001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AT271" s="239" t="s">
        <v>177</v>
      </c>
      <c r="AU271" s="239" t="s">
        <v>80</v>
      </c>
      <c r="AV271" s="13" t="s">
        <v>80</v>
      </c>
      <c r="AW271" s="13" t="s">
        <v>35</v>
      </c>
      <c r="AX271" s="13" t="s">
        <v>78</v>
      </c>
      <c r="AY271" s="239" t="s">
        <v>168</v>
      </c>
    </row>
    <row r="272" spans="2:65" s="1" customFormat="1" ht="22.5" customHeight="1">
      <c r="B272" s="42"/>
      <c r="C272" s="205" t="s">
        <v>422</v>
      </c>
      <c r="D272" s="205" t="s">
        <v>170</v>
      </c>
      <c r="E272" s="206" t="s">
        <v>2316</v>
      </c>
      <c r="F272" s="207" t="s">
        <v>2317</v>
      </c>
      <c r="G272" s="208" t="s">
        <v>272</v>
      </c>
      <c r="H272" s="209">
        <v>7</v>
      </c>
      <c r="I272" s="210"/>
      <c r="J272" s="211">
        <f>ROUND(I272*H272,2)</f>
        <v>0</v>
      </c>
      <c r="K272" s="207" t="s">
        <v>174</v>
      </c>
      <c r="L272" s="62"/>
      <c r="M272" s="212" t="s">
        <v>21</v>
      </c>
      <c r="N272" s="213" t="s">
        <v>42</v>
      </c>
      <c r="O272" s="43"/>
      <c r="P272" s="214">
        <f>O272*H272</f>
        <v>0</v>
      </c>
      <c r="Q272" s="214">
        <v>4.1500000000000002E-2</v>
      </c>
      <c r="R272" s="214">
        <f>Q272*H272</f>
        <v>0.29050000000000004</v>
      </c>
      <c r="S272" s="214">
        <v>0</v>
      </c>
      <c r="T272" s="215">
        <f>S272*H272</f>
        <v>0</v>
      </c>
      <c r="AR272" s="25" t="s">
        <v>175</v>
      </c>
      <c r="AT272" s="25" t="s">
        <v>170</v>
      </c>
      <c r="AU272" s="25" t="s">
        <v>80</v>
      </c>
      <c r="AY272" s="25" t="s">
        <v>168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25" t="s">
        <v>78</v>
      </c>
      <c r="BK272" s="216">
        <f>ROUND(I272*H272,2)</f>
        <v>0</v>
      </c>
      <c r="BL272" s="25" t="s">
        <v>175</v>
      </c>
      <c r="BM272" s="25" t="s">
        <v>2318</v>
      </c>
    </row>
    <row r="273" spans="2:65" s="12" customFormat="1" ht="13.5">
      <c r="B273" s="217"/>
      <c r="C273" s="218"/>
      <c r="D273" s="219" t="s">
        <v>177</v>
      </c>
      <c r="E273" s="220" t="s">
        <v>21</v>
      </c>
      <c r="F273" s="221" t="s">
        <v>2319</v>
      </c>
      <c r="G273" s="218"/>
      <c r="H273" s="222" t="s">
        <v>21</v>
      </c>
      <c r="I273" s="223"/>
      <c r="J273" s="218"/>
      <c r="K273" s="218"/>
      <c r="L273" s="224"/>
      <c r="M273" s="225"/>
      <c r="N273" s="226"/>
      <c r="O273" s="226"/>
      <c r="P273" s="226"/>
      <c r="Q273" s="226"/>
      <c r="R273" s="226"/>
      <c r="S273" s="226"/>
      <c r="T273" s="227"/>
      <c r="AT273" s="228" t="s">
        <v>177</v>
      </c>
      <c r="AU273" s="228" t="s">
        <v>80</v>
      </c>
      <c r="AV273" s="12" t="s">
        <v>78</v>
      </c>
      <c r="AW273" s="12" t="s">
        <v>35</v>
      </c>
      <c r="AX273" s="12" t="s">
        <v>71</v>
      </c>
      <c r="AY273" s="228" t="s">
        <v>168</v>
      </c>
    </row>
    <row r="274" spans="2:65" s="13" customFormat="1" ht="13.5">
      <c r="B274" s="229"/>
      <c r="C274" s="230"/>
      <c r="D274" s="242" t="s">
        <v>177</v>
      </c>
      <c r="E274" s="252" t="s">
        <v>21</v>
      </c>
      <c r="F274" s="253" t="s">
        <v>2320</v>
      </c>
      <c r="G274" s="230"/>
      <c r="H274" s="254">
        <v>7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AT274" s="239" t="s">
        <v>177</v>
      </c>
      <c r="AU274" s="239" t="s">
        <v>80</v>
      </c>
      <c r="AV274" s="13" t="s">
        <v>80</v>
      </c>
      <c r="AW274" s="13" t="s">
        <v>35</v>
      </c>
      <c r="AX274" s="13" t="s">
        <v>78</v>
      </c>
      <c r="AY274" s="239" t="s">
        <v>168</v>
      </c>
    </row>
    <row r="275" spans="2:65" s="1" customFormat="1" ht="22.5" customHeight="1">
      <c r="B275" s="42"/>
      <c r="C275" s="205" t="s">
        <v>453</v>
      </c>
      <c r="D275" s="205" t="s">
        <v>170</v>
      </c>
      <c r="E275" s="206" t="s">
        <v>371</v>
      </c>
      <c r="F275" s="207" t="s">
        <v>372</v>
      </c>
      <c r="G275" s="208" t="s">
        <v>272</v>
      </c>
      <c r="H275" s="209">
        <v>14</v>
      </c>
      <c r="I275" s="210"/>
      <c r="J275" s="211">
        <f>ROUND(I275*H275,2)</f>
        <v>0</v>
      </c>
      <c r="K275" s="207" t="s">
        <v>174</v>
      </c>
      <c r="L275" s="62"/>
      <c r="M275" s="212" t="s">
        <v>21</v>
      </c>
      <c r="N275" s="213" t="s">
        <v>42</v>
      </c>
      <c r="O275" s="43"/>
      <c r="P275" s="214">
        <f>O275*H275</f>
        <v>0</v>
      </c>
      <c r="Q275" s="214">
        <v>0.1575</v>
      </c>
      <c r="R275" s="214">
        <f>Q275*H275</f>
        <v>2.2050000000000001</v>
      </c>
      <c r="S275" s="214">
        <v>0</v>
      </c>
      <c r="T275" s="215">
        <f>S275*H275</f>
        <v>0</v>
      </c>
      <c r="AR275" s="25" t="s">
        <v>175</v>
      </c>
      <c r="AT275" s="25" t="s">
        <v>170</v>
      </c>
      <c r="AU275" s="25" t="s">
        <v>80</v>
      </c>
      <c r="AY275" s="25" t="s">
        <v>168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25" t="s">
        <v>78</v>
      </c>
      <c r="BK275" s="216">
        <f>ROUND(I275*H275,2)</f>
        <v>0</v>
      </c>
      <c r="BL275" s="25" t="s">
        <v>175</v>
      </c>
      <c r="BM275" s="25" t="s">
        <v>2321</v>
      </c>
    </row>
    <row r="276" spans="2:65" s="12" customFormat="1" ht="13.5">
      <c r="B276" s="217"/>
      <c r="C276" s="218"/>
      <c r="D276" s="219" t="s">
        <v>177</v>
      </c>
      <c r="E276" s="220" t="s">
        <v>21</v>
      </c>
      <c r="F276" s="221" t="s">
        <v>2319</v>
      </c>
      <c r="G276" s="218"/>
      <c r="H276" s="222" t="s">
        <v>21</v>
      </c>
      <c r="I276" s="223"/>
      <c r="J276" s="218"/>
      <c r="K276" s="218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177</v>
      </c>
      <c r="AU276" s="228" t="s">
        <v>80</v>
      </c>
      <c r="AV276" s="12" t="s">
        <v>78</v>
      </c>
      <c r="AW276" s="12" t="s">
        <v>35</v>
      </c>
      <c r="AX276" s="12" t="s">
        <v>71</v>
      </c>
      <c r="AY276" s="228" t="s">
        <v>168</v>
      </c>
    </row>
    <row r="277" spans="2:65" s="13" customFormat="1" ht="13.5">
      <c r="B277" s="229"/>
      <c r="C277" s="230"/>
      <c r="D277" s="242" t="s">
        <v>177</v>
      </c>
      <c r="E277" s="252" t="s">
        <v>21</v>
      </c>
      <c r="F277" s="253" t="s">
        <v>2322</v>
      </c>
      <c r="G277" s="230"/>
      <c r="H277" s="254">
        <v>14</v>
      </c>
      <c r="I277" s="234"/>
      <c r="J277" s="230"/>
      <c r="K277" s="230"/>
      <c r="L277" s="235"/>
      <c r="M277" s="236"/>
      <c r="N277" s="237"/>
      <c r="O277" s="237"/>
      <c r="P277" s="237"/>
      <c r="Q277" s="237"/>
      <c r="R277" s="237"/>
      <c r="S277" s="237"/>
      <c r="T277" s="238"/>
      <c r="AT277" s="239" t="s">
        <v>177</v>
      </c>
      <c r="AU277" s="239" t="s">
        <v>80</v>
      </c>
      <c r="AV277" s="13" t="s">
        <v>80</v>
      </c>
      <c r="AW277" s="13" t="s">
        <v>35</v>
      </c>
      <c r="AX277" s="13" t="s">
        <v>78</v>
      </c>
      <c r="AY277" s="239" t="s">
        <v>168</v>
      </c>
    </row>
    <row r="278" spans="2:65" s="1" customFormat="1" ht="22.5" customHeight="1">
      <c r="B278" s="42"/>
      <c r="C278" s="205" t="s">
        <v>458</v>
      </c>
      <c r="D278" s="205" t="s">
        <v>170</v>
      </c>
      <c r="E278" s="206" t="s">
        <v>376</v>
      </c>
      <c r="F278" s="207" t="s">
        <v>377</v>
      </c>
      <c r="G278" s="208" t="s">
        <v>173</v>
      </c>
      <c r="H278" s="209">
        <v>125.483</v>
      </c>
      <c r="I278" s="210"/>
      <c r="J278" s="211">
        <f>ROUND(I278*H278,2)</f>
        <v>0</v>
      </c>
      <c r="K278" s="207" t="s">
        <v>174</v>
      </c>
      <c r="L278" s="62"/>
      <c r="M278" s="212" t="s">
        <v>21</v>
      </c>
      <c r="N278" s="213" t="s">
        <v>42</v>
      </c>
      <c r="O278" s="43"/>
      <c r="P278" s="214">
        <f>O278*H278</f>
        <v>0</v>
      </c>
      <c r="Q278" s="214">
        <v>3.3579999999999999E-2</v>
      </c>
      <c r="R278" s="214">
        <f>Q278*H278</f>
        <v>4.2137191400000003</v>
      </c>
      <c r="S278" s="214">
        <v>0</v>
      </c>
      <c r="T278" s="215">
        <f>S278*H278</f>
        <v>0</v>
      </c>
      <c r="AR278" s="25" t="s">
        <v>175</v>
      </c>
      <c r="AT278" s="25" t="s">
        <v>170</v>
      </c>
      <c r="AU278" s="25" t="s">
        <v>80</v>
      </c>
      <c r="AY278" s="25" t="s">
        <v>168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25" t="s">
        <v>78</v>
      </c>
      <c r="BK278" s="216">
        <f>ROUND(I278*H278,2)</f>
        <v>0</v>
      </c>
      <c r="BL278" s="25" t="s">
        <v>175</v>
      </c>
      <c r="BM278" s="25" t="s">
        <v>2323</v>
      </c>
    </row>
    <row r="279" spans="2:65" s="12" customFormat="1" ht="13.5">
      <c r="B279" s="217"/>
      <c r="C279" s="218"/>
      <c r="D279" s="219" t="s">
        <v>177</v>
      </c>
      <c r="E279" s="220" t="s">
        <v>21</v>
      </c>
      <c r="F279" s="221" t="s">
        <v>379</v>
      </c>
      <c r="G279" s="218"/>
      <c r="H279" s="222" t="s">
        <v>21</v>
      </c>
      <c r="I279" s="223"/>
      <c r="J279" s="218"/>
      <c r="K279" s="218"/>
      <c r="L279" s="224"/>
      <c r="M279" s="225"/>
      <c r="N279" s="226"/>
      <c r="O279" s="226"/>
      <c r="P279" s="226"/>
      <c r="Q279" s="226"/>
      <c r="R279" s="226"/>
      <c r="S279" s="226"/>
      <c r="T279" s="227"/>
      <c r="AT279" s="228" t="s">
        <v>177</v>
      </c>
      <c r="AU279" s="228" t="s">
        <v>80</v>
      </c>
      <c r="AV279" s="12" t="s">
        <v>78</v>
      </c>
      <c r="AW279" s="12" t="s">
        <v>35</v>
      </c>
      <c r="AX279" s="12" t="s">
        <v>71</v>
      </c>
      <c r="AY279" s="228" t="s">
        <v>168</v>
      </c>
    </row>
    <row r="280" spans="2:65" s="13" customFormat="1" ht="13.5">
      <c r="B280" s="229"/>
      <c r="C280" s="230"/>
      <c r="D280" s="219" t="s">
        <v>177</v>
      </c>
      <c r="E280" s="231" t="s">
        <v>21</v>
      </c>
      <c r="F280" s="232" t="s">
        <v>2324</v>
      </c>
      <c r="G280" s="230"/>
      <c r="H280" s="233">
        <v>2.0550000000000002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AT280" s="239" t="s">
        <v>177</v>
      </c>
      <c r="AU280" s="239" t="s">
        <v>80</v>
      </c>
      <c r="AV280" s="13" t="s">
        <v>80</v>
      </c>
      <c r="AW280" s="13" t="s">
        <v>35</v>
      </c>
      <c r="AX280" s="13" t="s">
        <v>71</v>
      </c>
      <c r="AY280" s="239" t="s">
        <v>168</v>
      </c>
    </row>
    <row r="281" spans="2:65" s="13" customFormat="1" ht="13.5">
      <c r="B281" s="229"/>
      <c r="C281" s="230"/>
      <c r="D281" s="219" t="s">
        <v>177</v>
      </c>
      <c r="E281" s="231" t="s">
        <v>21</v>
      </c>
      <c r="F281" s="232" t="s">
        <v>2325</v>
      </c>
      <c r="G281" s="230"/>
      <c r="H281" s="233">
        <v>1.575</v>
      </c>
      <c r="I281" s="234"/>
      <c r="J281" s="230"/>
      <c r="K281" s="230"/>
      <c r="L281" s="235"/>
      <c r="M281" s="236"/>
      <c r="N281" s="237"/>
      <c r="O281" s="237"/>
      <c r="P281" s="237"/>
      <c r="Q281" s="237"/>
      <c r="R281" s="237"/>
      <c r="S281" s="237"/>
      <c r="T281" s="238"/>
      <c r="AT281" s="239" t="s">
        <v>177</v>
      </c>
      <c r="AU281" s="239" t="s">
        <v>80</v>
      </c>
      <c r="AV281" s="13" t="s">
        <v>80</v>
      </c>
      <c r="AW281" s="13" t="s">
        <v>35</v>
      </c>
      <c r="AX281" s="13" t="s">
        <v>71</v>
      </c>
      <c r="AY281" s="239" t="s">
        <v>168</v>
      </c>
    </row>
    <row r="282" spans="2:65" s="13" customFormat="1" ht="13.5">
      <c r="B282" s="229"/>
      <c r="C282" s="230"/>
      <c r="D282" s="219" t="s">
        <v>177</v>
      </c>
      <c r="E282" s="231" t="s">
        <v>21</v>
      </c>
      <c r="F282" s="232" t="s">
        <v>2326</v>
      </c>
      <c r="G282" s="230"/>
      <c r="H282" s="233">
        <v>1.5449999999999999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AT282" s="239" t="s">
        <v>177</v>
      </c>
      <c r="AU282" s="239" t="s">
        <v>80</v>
      </c>
      <c r="AV282" s="13" t="s">
        <v>80</v>
      </c>
      <c r="AW282" s="13" t="s">
        <v>35</v>
      </c>
      <c r="AX282" s="13" t="s">
        <v>71</v>
      </c>
      <c r="AY282" s="239" t="s">
        <v>168</v>
      </c>
    </row>
    <row r="283" spans="2:65" s="13" customFormat="1" ht="13.5">
      <c r="B283" s="229"/>
      <c r="C283" s="230"/>
      <c r="D283" s="219" t="s">
        <v>177</v>
      </c>
      <c r="E283" s="231" t="s">
        <v>21</v>
      </c>
      <c r="F283" s="232" t="s">
        <v>2327</v>
      </c>
      <c r="G283" s="230"/>
      <c r="H283" s="233">
        <v>2.0699999999999998</v>
      </c>
      <c r="I283" s="234"/>
      <c r="J283" s="230"/>
      <c r="K283" s="230"/>
      <c r="L283" s="235"/>
      <c r="M283" s="236"/>
      <c r="N283" s="237"/>
      <c r="O283" s="237"/>
      <c r="P283" s="237"/>
      <c r="Q283" s="237"/>
      <c r="R283" s="237"/>
      <c r="S283" s="237"/>
      <c r="T283" s="238"/>
      <c r="AT283" s="239" t="s">
        <v>177</v>
      </c>
      <c r="AU283" s="239" t="s">
        <v>80</v>
      </c>
      <c r="AV283" s="13" t="s">
        <v>80</v>
      </c>
      <c r="AW283" s="13" t="s">
        <v>35</v>
      </c>
      <c r="AX283" s="13" t="s">
        <v>71</v>
      </c>
      <c r="AY283" s="239" t="s">
        <v>168</v>
      </c>
    </row>
    <row r="284" spans="2:65" s="13" customFormat="1" ht="13.5">
      <c r="B284" s="229"/>
      <c r="C284" s="230"/>
      <c r="D284" s="219" t="s">
        <v>177</v>
      </c>
      <c r="E284" s="231" t="s">
        <v>21</v>
      </c>
      <c r="F284" s="232" t="s">
        <v>2328</v>
      </c>
      <c r="G284" s="230"/>
      <c r="H284" s="233">
        <v>1.778</v>
      </c>
      <c r="I284" s="234"/>
      <c r="J284" s="230"/>
      <c r="K284" s="230"/>
      <c r="L284" s="235"/>
      <c r="M284" s="236"/>
      <c r="N284" s="237"/>
      <c r="O284" s="237"/>
      <c r="P284" s="237"/>
      <c r="Q284" s="237"/>
      <c r="R284" s="237"/>
      <c r="S284" s="237"/>
      <c r="T284" s="238"/>
      <c r="AT284" s="239" t="s">
        <v>177</v>
      </c>
      <c r="AU284" s="239" t="s">
        <v>80</v>
      </c>
      <c r="AV284" s="13" t="s">
        <v>80</v>
      </c>
      <c r="AW284" s="13" t="s">
        <v>35</v>
      </c>
      <c r="AX284" s="13" t="s">
        <v>71</v>
      </c>
      <c r="AY284" s="239" t="s">
        <v>168</v>
      </c>
    </row>
    <row r="285" spans="2:65" s="13" customFormat="1" ht="13.5">
      <c r="B285" s="229"/>
      <c r="C285" s="230"/>
      <c r="D285" s="219" t="s">
        <v>177</v>
      </c>
      <c r="E285" s="231" t="s">
        <v>21</v>
      </c>
      <c r="F285" s="232" t="s">
        <v>2329</v>
      </c>
      <c r="G285" s="230"/>
      <c r="H285" s="233">
        <v>2.64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AT285" s="239" t="s">
        <v>177</v>
      </c>
      <c r="AU285" s="239" t="s">
        <v>80</v>
      </c>
      <c r="AV285" s="13" t="s">
        <v>80</v>
      </c>
      <c r="AW285" s="13" t="s">
        <v>35</v>
      </c>
      <c r="AX285" s="13" t="s">
        <v>71</v>
      </c>
      <c r="AY285" s="239" t="s">
        <v>168</v>
      </c>
    </row>
    <row r="286" spans="2:65" s="13" customFormat="1" ht="13.5">
      <c r="B286" s="229"/>
      <c r="C286" s="230"/>
      <c r="D286" s="219" t="s">
        <v>177</v>
      </c>
      <c r="E286" s="231" t="s">
        <v>21</v>
      </c>
      <c r="F286" s="232" t="s">
        <v>2330</v>
      </c>
      <c r="G286" s="230"/>
      <c r="H286" s="233">
        <v>22.05</v>
      </c>
      <c r="I286" s="234"/>
      <c r="J286" s="230"/>
      <c r="K286" s="230"/>
      <c r="L286" s="235"/>
      <c r="M286" s="236"/>
      <c r="N286" s="237"/>
      <c r="O286" s="237"/>
      <c r="P286" s="237"/>
      <c r="Q286" s="237"/>
      <c r="R286" s="237"/>
      <c r="S286" s="237"/>
      <c r="T286" s="238"/>
      <c r="AT286" s="239" t="s">
        <v>177</v>
      </c>
      <c r="AU286" s="239" t="s">
        <v>80</v>
      </c>
      <c r="AV286" s="13" t="s">
        <v>80</v>
      </c>
      <c r="AW286" s="13" t="s">
        <v>35</v>
      </c>
      <c r="AX286" s="13" t="s">
        <v>71</v>
      </c>
      <c r="AY286" s="239" t="s">
        <v>168</v>
      </c>
    </row>
    <row r="287" spans="2:65" s="13" customFormat="1" ht="13.5">
      <c r="B287" s="229"/>
      <c r="C287" s="230"/>
      <c r="D287" s="219" t="s">
        <v>177</v>
      </c>
      <c r="E287" s="231" t="s">
        <v>21</v>
      </c>
      <c r="F287" s="232" t="s">
        <v>2331</v>
      </c>
      <c r="G287" s="230"/>
      <c r="H287" s="233">
        <v>1.343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AT287" s="239" t="s">
        <v>177</v>
      </c>
      <c r="AU287" s="239" t="s">
        <v>80</v>
      </c>
      <c r="AV287" s="13" t="s">
        <v>80</v>
      </c>
      <c r="AW287" s="13" t="s">
        <v>35</v>
      </c>
      <c r="AX287" s="13" t="s">
        <v>71</v>
      </c>
      <c r="AY287" s="239" t="s">
        <v>168</v>
      </c>
    </row>
    <row r="288" spans="2:65" s="13" customFormat="1" ht="13.5">
      <c r="B288" s="229"/>
      <c r="C288" s="230"/>
      <c r="D288" s="219" t="s">
        <v>177</v>
      </c>
      <c r="E288" s="231" t="s">
        <v>21</v>
      </c>
      <c r="F288" s="232" t="s">
        <v>2332</v>
      </c>
      <c r="G288" s="230"/>
      <c r="H288" s="233">
        <v>1.0580000000000001</v>
      </c>
      <c r="I288" s="234"/>
      <c r="J288" s="230"/>
      <c r="K288" s="230"/>
      <c r="L288" s="235"/>
      <c r="M288" s="236"/>
      <c r="N288" s="237"/>
      <c r="O288" s="237"/>
      <c r="P288" s="237"/>
      <c r="Q288" s="237"/>
      <c r="R288" s="237"/>
      <c r="S288" s="237"/>
      <c r="T288" s="238"/>
      <c r="AT288" s="239" t="s">
        <v>177</v>
      </c>
      <c r="AU288" s="239" t="s">
        <v>80</v>
      </c>
      <c r="AV288" s="13" t="s">
        <v>80</v>
      </c>
      <c r="AW288" s="13" t="s">
        <v>35</v>
      </c>
      <c r="AX288" s="13" t="s">
        <v>71</v>
      </c>
      <c r="AY288" s="239" t="s">
        <v>168</v>
      </c>
    </row>
    <row r="289" spans="2:65" s="13" customFormat="1" ht="13.5">
      <c r="B289" s="229"/>
      <c r="C289" s="230"/>
      <c r="D289" s="219" t="s">
        <v>177</v>
      </c>
      <c r="E289" s="231" t="s">
        <v>21</v>
      </c>
      <c r="F289" s="232" t="s">
        <v>2333</v>
      </c>
      <c r="G289" s="230"/>
      <c r="H289" s="233">
        <v>1.0880000000000001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AT289" s="239" t="s">
        <v>177</v>
      </c>
      <c r="AU289" s="239" t="s">
        <v>80</v>
      </c>
      <c r="AV289" s="13" t="s">
        <v>80</v>
      </c>
      <c r="AW289" s="13" t="s">
        <v>35</v>
      </c>
      <c r="AX289" s="13" t="s">
        <v>71</v>
      </c>
      <c r="AY289" s="239" t="s">
        <v>168</v>
      </c>
    </row>
    <row r="290" spans="2:65" s="13" customFormat="1" ht="13.5">
      <c r="B290" s="229"/>
      <c r="C290" s="230"/>
      <c r="D290" s="219" t="s">
        <v>177</v>
      </c>
      <c r="E290" s="231" t="s">
        <v>21</v>
      </c>
      <c r="F290" s="232" t="s">
        <v>2334</v>
      </c>
      <c r="G290" s="230"/>
      <c r="H290" s="233">
        <v>1.095</v>
      </c>
      <c r="I290" s="234"/>
      <c r="J290" s="230"/>
      <c r="K290" s="230"/>
      <c r="L290" s="235"/>
      <c r="M290" s="236"/>
      <c r="N290" s="237"/>
      <c r="O290" s="237"/>
      <c r="P290" s="237"/>
      <c r="Q290" s="237"/>
      <c r="R290" s="237"/>
      <c r="S290" s="237"/>
      <c r="T290" s="238"/>
      <c r="AT290" s="239" t="s">
        <v>177</v>
      </c>
      <c r="AU290" s="239" t="s">
        <v>80</v>
      </c>
      <c r="AV290" s="13" t="s">
        <v>80</v>
      </c>
      <c r="AW290" s="13" t="s">
        <v>35</v>
      </c>
      <c r="AX290" s="13" t="s">
        <v>71</v>
      </c>
      <c r="AY290" s="239" t="s">
        <v>168</v>
      </c>
    </row>
    <row r="291" spans="2:65" s="13" customFormat="1" ht="13.5">
      <c r="B291" s="229"/>
      <c r="C291" s="230"/>
      <c r="D291" s="219" t="s">
        <v>177</v>
      </c>
      <c r="E291" s="231" t="s">
        <v>21</v>
      </c>
      <c r="F291" s="232" t="s">
        <v>2335</v>
      </c>
      <c r="G291" s="230"/>
      <c r="H291" s="233">
        <v>1.38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AT291" s="239" t="s">
        <v>177</v>
      </c>
      <c r="AU291" s="239" t="s">
        <v>80</v>
      </c>
      <c r="AV291" s="13" t="s">
        <v>80</v>
      </c>
      <c r="AW291" s="13" t="s">
        <v>35</v>
      </c>
      <c r="AX291" s="13" t="s">
        <v>71</v>
      </c>
      <c r="AY291" s="239" t="s">
        <v>168</v>
      </c>
    </row>
    <row r="292" spans="2:65" s="13" customFormat="1" ht="13.5">
      <c r="B292" s="229"/>
      <c r="C292" s="230"/>
      <c r="D292" s="219" t="s">
        <v>177</v>
      </c>
      <c r="E292" s="231" t="s">
        <v>21</v>
      </c>
      <c r="F292" s="232" t="s">
        <v>2336</v>
      </c>
      <c r="G292" s="230"/>
      <c r="H292" s="233">
        <v>2.3250000000000002</v>
      </c>
      <c r="I292" s="234"/>
      <c r="J292" s="230"/>
      <c r="K292" s="230"/>
      <c r="L292" s="235"/>
      <c r="M292" s="236"/>
      <c r="N292" s="237"/>
      <c r="O292" s="237"/>
      <c r="P292" s="237"/>
      <c r="Q292" s="237"/>
      <c r="R292" s="237"/>
      <c r="S292" s="237"/>
      <c r="T292" s="238"/>
      <c r="AT292" s="239" t="s">
        <v>177</v>
      </c>
      <c r="AU292" s="239" t="s">
        <v>80</v>
      </c>
      <c r="AV292" s="13" t="s">
        <v>80</v>
      </c>
      <c r="AW292" s="13" t="s">
        <v>35</v>
      </c>
      <c r="AX292" s="13" t="s">
        <v>71</v>
      </c>
      <c r="AY292" s="239" t="s">
        <v>168</v>
      </c>
    </row>
    <row r="293" spans="2:65" s="13" customFormat="1" ht="13.5">
      <c r="B293" s="229"/>
      <c r="C293" s="230"/>
      <c r="D293" s="219" t="s">
        <v>177</v>
      </c>
      <c r="E293" s="231" t="s">
        <v>21</v>
      </c>
      <c r="F293" s="232" t="s">
        <v>2337</v>
      </c>
      <c r="G293" s="230"/>
      <c r="H293" s="233">
        <v>33.863999999999997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AT293" s="239" t="s">
        <v>177</v>
      </c>
      <c r="AU293" s="239" t="s">
        <v>80</v>
      </c>
      <c r="AV293" s="13" t="s">
        <v>80</v>
      </c>
      <c r="AW293" s="13" t="s">
        <v>35</v>
      </c>
      <c r="AX293" s="13" t="s">
        <v>71</v>
      </c>
      <c r="AY293" s="239" t="s">
        <v>168</v>
      </c>
    </row>
    <row r="294" spans="2:65" s="13" customFormat="1" ht="13.5">
      <c r="B294" s="229"/>
      <c r="C294" s="230"/>
      <c r="D294" s="219" t="s">
        <v>177</v>
      </c>
      <c r="E294" s="231" t="s">
        <v>21</v>
      </c>
      <c r="F294" s="232" t="s">
        <v>2338</v>
      </c>
      <c r="G294" s="230"/>
      <c r="H294" s="233">
        <v>3.1890000000000001</v>
      </c>
      <c r="I294" s="234"/>
      <c r="J294" s="230"/>
      <c r="K294" s="230"/>
      <c r="L294" s="235"/>
      <c r="M294" s="236"/>
      <c r="N294" s="237"/>
      <c r="O294" s="237"/>
      <c r="P294" s="237"/>
      <c r="Q294" s="237"/>
      <c r="R294" s="237"/>
      <c r="S294" s="237"/>
      <c r="T294" s="238"/>
      <c r="AT294" s="239" t="s">
        <v>177</v>
      </c>
      <c r="AU294" s="239" t="s">
        <v>80</v>
      </c>
      <c r="AV294" s="13" t="s">
        <v>80</v>
      </c>
      <c r="AW294" s="13" t="s">
        <v>35</v>
      </c>
      <c r="AX294" s="13" t="s">
        <v>71</v>
      </c>
      <c r="AY294" s="239" t="s">
        <v>168</v>
      </c>
    </row>
    <row r="295" spans="2:65" s="13" customFormat="1" ht="13.5">
      <c r="B295" s="229"/>
      <c r="C295" s="230"/>
      <c r="D295" s="219" t="s">
        <v>177</v>
      </c>
      <c r="E295" s="231" t="s">
        <v>21</v>
      </c>
      <c r="F295" s="232" t="s">
        <v>2339</v>
      </c>
      <c r="G295" s="230"/>
      <c r="H295" s="233">
        <v>3.6240000000000001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AT295" s="239" t="s">
        <v>177</v>
      </c>
      <c r="AU295" s="239" t="s">
        <v>80</v>
      </c>
      <c r="AV295" s="13" t="s">
        <v>80</v>
      </c>
      <c r="AW295" s="13" t="s">
        <v>35</v>
      </c>
      <c r="AX295" s="13" t="s">
        <v>71</v>
      </c>
      <c r="AY295" s="239" t="s">
        <v>168</v>
      </c>
    </row>
    <row r="296" spans="2:65" s="13" customFormat="1" ht="13.5">
      <c r="B296" s="229"/>
      <c r="C296" s="230"/>
      <c r="D296" s="219" t="s">
        <v>177</v>
      </c>
      <c r="E296" s="231" t="s">
        <v>21</v>
      </c>
      <c r="F296" s="232" t="s">
        <v>2340</v>
      </c>
      <c r="G296" s="230"/>
      <c r="H296" s="233">
        <v>3.444</v>
      </c>
      <c r="I296" s="234"/>
      <c r="J296" s="230"/>
      <c r="K296" s="230"/>
      <c r="L296" s="235"/>
      <c r="M296" s="236"/>
      <c r="N296" s="237"/>
      <c r="O296" s="237"/>
      <c r="P296" s="237"/>
      <c r="Q296" s="237"/>
      <c r="R296" s="237"/>
      <c r="S296" s="237"/>
      <c r="T296" s="238"/>
      <c r="AT296" s="239" t="s">
        <v>177</v>
      </c>
      <c r="AU296" s="239" t="s">
        <v>80</v>
      </c>
      <c r="AV296" s="13" t="s">
        <v>80</v>
      </c>
      <c r="AW296" s="13" t="s">
        <v>35</v>
      </c>
      <c r="AX296" s="13" t="s">
        <v>71</v>
      </c>
      <c r="AY296" s="239" t="s">
        <v>168</v>
      </c>
    </row>
    <row r="297" spans="2:65" s="13" customFormat="1" ht="13.5">
      <c r="B297" s="229"/>
      <c r="C297" s="230"/>
      <c r="D297" s="219" t="s">
        <v>177</v>
      </c>
      <c r="E297" s="231" t="s">
        <v>21</v>
      </c>
      <c r="F297" s="232" t="s">
        <v>2341</v>
      </c>
      <c r="G297" s="230"/>
      <c r="H297" s="233">
        <v>32.94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AT297" s="239" t="s">
        <v>177</v>
      </c>
      <c r="AU297" s="239" t="s">
        <v>80</v>
      </c>
      <c r="AV297" s="13" t="s">
        <v>80</v>
      </c>
      <c r="AW297" s="13" t="s">
        <v>35</v>
      </c>
      <c r="AX297" s="13" t="s">
        <v>71</v>
      </c>
      <c r="AY297" s="239" t="s">
        <v>168</v>
      </c>
    </row>
    <row r="298" spans="2:65" s="13" customFormat="1" ht="13.5">
      <c r="B298" s="229"/>
      <c r="C298" s="230"/>
      <c r="D298" s="219" t="s">
        <v>177</v>
      </c>
      <c r="E298" s="231" t="s">
        <v>21</v>
      </c>
      <c r="F298" s="232" t="s">
        <v>2342</v>
      </c>
      <c r="G298" s="230"/>
      <c r="H298" s="233">
        <v>3.3</v>
      </c>
      <c r="I298" s="234"/>
      <c r="J298" s="230"/>
      <c r="K298" s="230"/>
      <c r="L298" s="235"/>
      <c r="M298" s="236"/>
      <c r="N298" s="237"/>
      <c r="O298" s="237"/>
      <c r="P298" s="237"/>
      <c r="Q298" s="237"/>
      <c r="R298" s="237"/>
      <c r="S298" s="237"/>
      <c r="T298" s="238"/>
      <c r="AT298" s="239" t="s">
        <v>177</v>
      </c>
      <c r="AU298" s="239" t="s">
        <v>80</v>
      </c>
      <c r="AV298" s="13" t="s">
        <v>80</v>
      </c>
      <c r="AW298" s="13" t="s">
        <v>35</v>
      </c>
      <c r="AX298" s="13" t="s">
        <v>71</v>
      </c>
      <c r="AY298" s="239" t="s">
        <v>168</v>
      </c>
    </row>
    <row r="299" spans="2:65" s="13" customFormat="1" ht="13.5">
      <c r="B299" s="229"/>
      <c r="C299" s="230"/>
      <c r="D299" s="219" t="s">
        <v>177</v>
      </c>
      <c r="E299" s="231" t="s">
        <v>21</v>
      </c>
      <c r="F299" s="232" t="s">
        <v>2343</v>
      </c>
      <c r="G299" s="230"/>
      <c r="H299" s="233">
        <v>3.12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AT299" s="239" t="s">
        <v>177</v>
      </c>
      <c r="AU299" s="239" t="s">
        <v>80</v>
      </c>
      <c r="AV299" s="13" t="s">
        <v>80</v>
      </c>
      <c r="AW299" s="13" t="s">
        <v>35</v>
      </c>
      <c r="AX299" s="13" t="s">
        <v>71</v>
      </c>
      <c r="AY299" s="239" t="s">
        <v>168</v>
      </c>
    </row>
    <row r="300" spans="2:65" s="14" customFormat="1" ht="13.5">
      <c r="B300" s="240"/>
      <c r="C300" s="241"/>
      <c r="D300" s="242" t="s">
        <v>177</v>
      </c>
      <c r="E300" s="243" t="s">
        <v>21</v>
      </c>
      <c r="F300" s="244" t="s">
        <v>184</v>
      </c>
      <c r="G300" s="241"/>
      <c r="H300" s="245">
        <v>125.483</v>
      </c>
      <c r="I300" s="246"/>
      <c r="J300" s="241"/>
      <c r="K300" s="241"/>
      <c r="L300" s="247"/>
      <c r="M300" s="248"/>
      <c r="N300" s="249"/>
      <c r="O300" s="249"/>
      <c r="P300" s="249"/>
      <c r="Q300" s="249"/>
      <c r="R300" s="249"/>
      <c r="S300" s="249"/>
      <c r="T300" s="250"/>
      <c r="AT300" s="251" t="s">
        <v>177</v>
      </c>
      <c r="AU300" s="251" t="s">
        <v>80</v>
      </c>
      <c r="AV300" s="14" t="s">
        <v>175</v>
      </c>
      <c r="AW300" s="14" t="s">
        <v>35</v>
      </c>
      <c r="AX300" s="14" t="s">
        <v>78</v>
      </c>
      <c r="AY300" s="251" t="s">
        <v>168</v>
      </c>
    </row>
    <row r="301" spans="2:65" s="1" customFormat="1" ht="22.5" customHeight="1">
      <c r="B301" s="42"/>
      <c r="C301" s="205" t="s">
        <v>532</v>
      </c>
      <c r="D301" s="205" t="s">
        <v>170</v>
      </c>
      <c r="E301" s="206" t="s">
        <v>2344</v>
      </c>
      <c r="F301" s="207" t="s">
        <v>2345</v>
      </c>
      <c r="G301" s="208" t="s">
        <v>173</v>
      </c>
      <c r="H301" s="209">
        <v>19.856000000000002</v>
      </c>
      <c r="I301" s="210"/>
      <c r="J301" s="211">
        <f>ROUND(I301*H301,2)</f>
        <v>0</v>
      </c>
      <c r="K301" s="207" t="s">
        <v>174</v>
      </c>
      <c r="L301" s="62"/>
      <c r="M301" s="212" t="s">
        <v>21</v>
      </c>
      <c r="N301" s="213" t="s">
        <v>42</v>
      </c>
      <c r="O301" s="43"/>
      <c r="P301" s="214">
        <f>O301*H301</f>
        <v>0</v>
      </c>
      <c r="Q301" s="214">
        <v>2.5999999999999998E-4</v>
      </c>
      <c r="R301" s="214">
        <f>Q301*H301</f>
        <v>5.1625600000000001E-3</v>
      </c>
      <c r="S301" s="214">
        <v>0</v>
      </c>
      <c r="T301" s="215">
        <f>S301*H301</f>
        <v>0</v>
      </c>
      <c r="AR301" s="25" t="s">
        <v>175</v>
      </c>
      <c r="AT301" s="25" t="s">
        <v>170</v>
      </c>
      <c r="AU301" s="25" t="s">
        <v>80</v>
      </c>
      <c r="AY301" s="25" t="s">
        <v>168</v>
      </c>
      <c r="BE301" s="216">
        <f>IF(N301="základní",J301,0)</f>
        <v>0</v>
      </c>
      <c r="BF301" s="216">
        <f>IF(N301="snížená",J301,0)</f>
        <v>0</v>
      </c>
      <c r="BG301" s="216">
        <f>IF(N301="zákl. přenesená",J301,0)</f>
        <v>0</v>
      </c>
      <c r="BH301" s="216">
        <f>IF(N301="sníž. přenesená",J301,0)</f>
        <v>0</v>
      </c>
      <c r="BI301" s="216">
        <f>IF(N301="nulová",J301,0)</f>
        <v>0</v>
      </c>
      <c r="BJ301" s="25" t="s">
        <v>78</v>
      </c>
      <c r="BK301" s="216">
        <f>ROUND(I301*H301,2)</f>
        <v>0</v>
      </c>
      <c r="BL301" s="25" t="s">
        <v>175</v>
      </c>
      <c r="BM301" s="25" t="s">
        <v>2346</v>
      </c>
    </row>
    <row r="302" spans="2:65" s="12" customFormat="1" ht="13.5">
      <c r="B302" s="217"/>
      <c r="C302" s="218"/>
      <c r="D302" s="219" t="s">
        <v>177</v>
      </c>
      <c r="E302" s="220" t="s">
        <v>21</v>
      </c>
      <c r="F302" s="221" t="s">
        <v>406</v>
      </c>
      <c r="G302" s="218"/>
      <c r="H302" s="222" t="s">
        <v>21</v>
      </c>
      <c r="I302" s="223"/>
      <c r="J302" s="218"/>
      <c r="K302" s="218"/>
      <c r="L302" s="224"/>
      <c r="M302" s="225"/>
      <c r="N302" s="226"/>
      <c r="O302" s="226"/>
      <c r="P302" s="226"/>
      <c r="Q302" s="226"/>
      <c r="R302" s="226"/>
      <c r="S302" s="226"/>
      <c r="T302" s="227"/>
      <c r="AT302" s="228" t="s">
        <v>177</v>
      </c>
      <c r="AU302" s="228" t="s">
        <v>80</v>
      </c>
      <c r="AV302" s="12" t="s">
        <v>78</v>
      </c>
      <c r="AW302" s="12" t="s">
        <v>35</v>
      </c>
      <c r="AX302" s="12" t="s">
        <v>71</v>
      </c>
      <c r="AY302" s="228" t="s">
        <v>168</v>
      </c>
    </row>
    <row r="303" spans="2:65" s="13" customFormat="1" ht="13.5">
      <c r="B303" s="229"/>
      <c r="C303" s="230"/>
      <c r="D303" s="242" t="s">
        <v>177</v>
      </c>
      <c r="E303" s="252" t="s">
        <v>21</v>
      </c>
      <c r="F303" s="253" t="s">
        <v>2347</v>
      </c>
      <c r="G303" s="230"/>
      <c r="H303" s="254">
        <v>19.856000000000002</v>
      </c>
      <c r="I303" s="234"/>
      <c r="J303" s="230"/>
      <c r="K303" s="230"/>
      <c r="L303" s="235"/>
      <c r="M303" s="236"/>
      <c r="N303" s="237"/>
      <c r="O303" s="237"/>
      <c r="P303" s="237"/>
      <c r="Q303" s="237"/>
      <c r="R303" s="237"/>
      <c r="S303" s="237"/>
      <c r="T303" s="238"/>
      <c r="AT303" s="239" t="s">
        <v>177</v>
      </c>
      <c r="AU303" s="239" t="s">
        <v>80</v>
      </c>
      <c r="AV303" s="13" t="s">
        <v>80</v>
      </c>
      <c r="AW303" s="13" t="s">
        <v>35</v>
      </c>
      <c r="AX303" s="13" t="s">
        <v>78</v>
      </c>
      <c r="AY303" s="239" t="s">
        <v>168</v>
      </c>
    </row>
    <row r="304" spans="2:65" s="1" customFormat="1" ht="31.5" customHeight="1">
      <c r="B304" s="42"/>
      <c r="C304" s="205" t="s">
        <v>537</v>
      </c>
      <c r="D304" s="205" t="s">
        <v>170</v>
      </c>
      <c r="E304" s="206" t="s">
        <v>2348</v>
      </c>
      <c r="F304" s="207" t="s">
        <v>2349</v>
      </c>
      <c r="G304" s="208" t="s">
        <v>173</v>
      </c>
      <c r="H304" s="209">
        <v>3.6</v>
      </c>
      <c r="I304" s="210"/>
      <c r="J304" s="211">
        <f>ROUND(I304*H304,2)</f>
        <v>0</v>
      </c>
      <c r="K304" s="207" t="s">
        <v>174</v>
      </c>
      <c r="L304" s="62"/>
      <c r="M304" s="212" t="s">
        <v>21</v>
      </c>
      <c r="N304" s="213" t="s">
        <v>42</v>
      </c>
      <c r="O304" s="43"/>
      <c r="P304" s="214">
        <f>O304*H304</f>
        <v>0</v>
      </c>
      <c r="Q304" s="214">
        <v>9.3699999999999999E-3</v>
      </c>
      <c r="R304" s="214">
        <f>Q304*H304</f>
        <v>3.3731999999999998E-2</v>
      </c>
      <c r="S304" s="214">
        <v>0</v>
      </c>
      <c r="T304" s="215">
        <f>S304*H304</f>
        <v>0</v>
      </c>
      <c r="AR304" s="25" t="s">
        <v>175</v>
      </c>
      <c r="AT304" s="25" t="s">
        <v>170</v>
      </c>
      <c r="AU304" s="25" t="s">
        <v>80</v>
      </c>
      <c r="AY304" s="25" t="s">
        <v>168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25" t="s">
        <v>78</v>
      </c>
      <c r="BK304" s="216">
        <f>ROUND(I304*H304,2)</f>
        <v>0</v>
      </c>
      <c r="BL304" s="25" t="s">
        <v>175</v>
      </c>
      <c r="BM304" s="25" t="s">
        <v>2350</v>
      </c>
    </row>
    <row r="305" spans="2:65" s="12" customFormat="1" ht="13.5">
      <c r="B305" s="217"/>
      <c r="C305" s="218"/>
      <c r="D305" s="219" t="s">
        <v>177</v>
      </c>
      <c r="E305" s="220" t="s">
        <v>21</v>
      </c>
      <c r="F305" s="221" t="s">
        <v>2351</v>
      </c>
      <c r="G305" s="218"/>
      <c r="H305" s="222" t="s">
        <v>21</v>
      </c>
      <c r="I305" s="223"/>
      <c r="J305" s="218"/>
      <c r="K305" s="218"/>
      <c r="L305" s="224"/>
      <c r="M305" s="225"/>
      <c r="N305" s="226"/>
      <c r="O305" s="226"/>
      <c r="P305" s="226"/>
      <c r="Q305" s="226"/>
      <c r="R305" s="226"/>
      <c r="S305" s="226"/>
      <c r="T305" s="227"/>
      <c r="AT305" s="228" t="s">
        <v>177</v>
      </c>
      <c r="AU305" s="228" t="s">
        <v>80</v>
      </c>
      <c r="AV305" s="12" t="s">
        <v>78</v>
      </c>
      <c r="AW305" s="12" t="s">
        <v>35</v>
      </c>
      <c r="AX305" s="12" t="s">
        <v>71</v>
      </c>
      <c r="AY305" s="228" t="s">
        <v>168</v>
      </c>
    </row>
    <row r="306" spans="2:65" s="12" customFormat="1" ht="13.5">
      <c r="B306" s="217"/>
      <c r="C306" s="218"/>
      <c r="D306" s="219" t="s">
        <v>177</v>
      </c>
      <c r="E306" s="220" t="s">
        <v>21</v>
      </c>
      <c r="F306" s="221" t="s">
        <v>2352</v>
      </c>
      <c r="G306" s="218"/>
      <c r="H306" s="222" t="s">
        <v>21</v>
      </c>
      <c r="I306" s="223"/>
      <c r="J306" s="218"/>
      <c r="K306" s="218"/>
      <c r="L306" s="224"/>
      <c r="M306" s="225"/>
      <c r="N306" s="226"/>
      <c r="O306" s="226"/>
      <c r="P306" s="226"/>
      <c r="Q306" s="226"/>
      <c r="R306" s="226"/>
      <c r="S306" s="226"/>
      <c r="T306" s="227"/>
      <c r="AT306" s="228" t="s">
        <v>177</v>
      </c>
      <c r="AU306" s="228" t="s">
        <v>80</v>
      </c>
      <c r="AV306" s="12" t="s">
        <v>78</v>
      </c>
      <c r="AW306" s="12" t="s">
        <v>35</v>
      </c>
      <c r="AX306" s="12" t="s">
        <v>71</v>
      </c>
      <c r="AY306" s="228" t="s">
        <v>168</v>
      </c>
    </row>
    <row r="307" spans="2:65" s="13" customFormat="1" ht="13.5">
      <c r="B307" s="229"/>
      <c r="C307" s="230"/>
      <c r="D307" s="242" t="s">
        <v>177</v>
      </c>
      <c r="E307" s="252" t="s">
        <v>21</v>
      </c>
      <c r="F307" s="253" t="s">
        <v>2353</v>
      </c>
      <c r="G307" s="230"/>
      <c r="H307" s="254">
        <v>3.6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AT307" s="239" t="s">
        <v>177</v>
      </c>
      <c r="AU307" s="239" t="s">
        <v>80</v>
      </c>
      <c r="AV307" s="13" t="s">
        <v>80</v>
      </c>
      <c r="AW307" s="13" t="s">
        <v>35</v>
      </c>
      <c r="AX307" s="13" t="s">
        <v>78</v>
      </c>
      <c r="AY307" s="239" t="s">
        <v>168</v>
      </c>
    </row>
    <row r="308" spans="2:65" s="1" customFormat="1" ht="31.5" customHeight="1">
      <c r="B308" s="42"/>
      <c r="C308" s="205" t="s">
        <v>545</v>
      </c>
      <c r="D308" s="205" t="s">
        <v>170</v>
      </c>
      <c r="E308" s="206" t="s">
        <v>2354</v>
      </c>
      <c r="F308" s="207" t="s">
        <v>2355</v>
      </c>
      <c r="G308" s="208" t="s">
        <v>173</v>
      </c>
      <c r="H308" s="209">
        <v>16.256</v>
      </c>
      <c r="I308" s="210"/>
      <c r="J308" s="211">
        <f>ROUND(I308*H308,2)</f>
        <v>0</v>
      </c>
      <c r="K308" s="207" t="s">
        <v>174</v>
      </c>
      <c r="L308" s="62"/>
      <c r="M308" s="212" t="s">
        <v>21</v>
      </c>
      <c r="N308" s="213" t="s">
        <v>42</v>
      </c>
      <c r="O308" s="43"/>
      <c r="P308" s="214">
        <f>O308*H308</f>
        <v>0</v>
      </c>
      <c r="Q308" s="214">
        <v>9.6500000000000006E-3</v>
      </c>
      <c r="R308" s="214">
        <f>Q308*H308</f>
        <v>0.15687040000000002</v>
      </c>
      <c r="S308" s="214">
        <v>0</v>
      </c>
      <c r="T308" s="215">
        <f>S308*H308</f>
        <v>0</v>
      </c>
      <c r="AR308" s="25" t="s">
        <v>175</v>
      </c>
      <c r="AT308" s="25" t="s">
        <v>170</v>
      </c>
      <c r="AU308" s="25" t="s">
        <v>80</v>
      </c>
      <c r="AY308" s="25" t="s">
        <v>168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25" t="s">
        <v>78</v>
      </c>
      <c r="BK308" s="216">
        <f>ROUND(I308*H308,2)</f>
        <v>0</v>
      </c>
      <c r="BL308" s="25" t="s">
        <v>175</v>
      </c>
      <c r="BM308" s="25" t="s">
        <v>2356</v>
      </c>
    </row>
    <row r="309" spans="2:65" s="12" customFormat="1" ht="13.5">
      <c r="B309" s="217"/>
      <c r="C309" s="218"/>
      <c r="D309" s="219" t="s">
        <v>177</v>
      </c>
      <c r="E309" s="220" t="s">
        <v>21</v>
      </c>
      <c r="F309" s="221" t="s">
        <v>2357</v>
      </c>
      <c r="G309" s="218"/>
      <c r="H309" s="222" t="s">
        <v>21</v>
      </c>
      <c r="I309" s="223"/>
      <c r="J309" s="218"/>
      <c r="K309" s="218"/>
      <c r="L309" s="224"/>
      <c r="M309" s="225"/>
      <c r="N309" s="226"/>
      <c r="O309" s="226"/>
      <c r="P309" s="226"/>
      <c r="Q309" s="226"/>
      <c r="R309" s="226"/>
      <c r="S309" s="226"/>
      <c r="T309" s="227"/>
      <c r="AT309" s="228" t="s">
        <v>177</v>
      </c>
      <c r="AU309" s="228" t="s">
        <v>80</v>
      </c>
      <c r="AV309" s="12" t="s">
        <v>78</v>
      </c>
      <c r="AW309" s="12" t="s">
        <v>35</v>
      </c>
      <c r="AX309" s="12" t="s">
        <v>71</v>
      </c>
      <c r="AY309" s="228" t="s">
        <v>168</v>
      </c>
    </row>
    <row r="310" spans="2:65" s="12" customFormat="1" ht="13.5">
      <c r="B310" s="217"/>
      <c r="C310" s="218"/>
      <c r="D310" s="219" t="s">
        <v>177</v>
      </c>
      <c r="E310" s="220" t="s">
        <v>21</v>
      </c>
      <c r="F310" s="221" t="s">
        <v>2352</v>
      </c>
      <c r="G310" s="218"/>
      <c r="H310" s="222" t="s">
        <v>21</v>
      </c>
      <c r="I310" s="223"/>
      <c r="J310" s="218"/>
      <c r="K310" s="218"/>
      <c r="L310" s="224"/>
      <c r="M310" s="225"/>
      <c r="N310" s="226"/>
      <c r="O310" s="226"/>
      <c r="P310" s="226"/>
      <c r="Q310" s="226"/>
      <c r="R310" s="226"/>
      <c r="S310" s="226"/>
      <c r="T310" s="227"/>
      <c r="AT310" s="228" t="s">
        <v>177</v>
      </c>
      <c r="AU310" s="228" t="s">
        <v>80</v>
      </c>
      <c r="AV310" s="12" t="s">
        <v>78</v>
      </c>
      <c r="AW310" s="12" t="s">
        <v>35</v>
      </c>
      <c r="AX310" s="12" t="s">
        <v>71</v>
      </c>
      <c r="AY310" s="228" t="s">
        <v>168</v>
      </c>
    </row>
    <row r="311" spans="2:65" s="13" customFormat="1" ht="13.5">
      <c r="B311" s="229"/>
      <c r="C311" s="230"/>
      <c r="D311" s="219" t="s">
        <v>177</v>
      </c>
      <c r="E311" s="231" t="s">
        <v>21</v>
      </c>
      <c r="F311" s="232" t="s">
        <v>2358</v>
      </c>
      <c r="G311" s="230"/>
      <c r="H311" s="233">
        <v>9.92</v>
      </c>
      <c r="I311" s="234"/>
      <c r="J311" s="230"/>
      <c r="K311" s="230"/>
      <c r="L311" s="235"/>
      <c r="M311" s="236"/>
      <c r="N311" s="237"/>
      <c r="O311" s="237"/>
      <c r="P311" s="237"/>
      <c r="Q311" s="237"/>
      <c r="R311" s="237"/>
      <c r="S311" s="237"/>
      <c r="T311" s="238"/>
      <c r="AT311" s="239" t="s">
        <v>177</v>
      </c>
      <c r="AU311" s="239" t="s">
        <v>80</v>
      </c>
      <c r="AV311" s="13" t="s">
        <v>80</v>
      </c>
      <c r="AW311" s="13" t="s">
        <v>35</v>
      </c>
      <c r="AX311" s="13" t="s">
        <v>71</v>
      </c>
      <c r="AY311" s="239" t="s">
        <v>168</v>
      </c>
    </row>
    <row r="312" spans="2:65" s="12" customFormat="1" ht="13.5">
      <c r="B312" s="217"/>
      <c r="C312" s="218"/>
      <c r="D312" s="219" t="s">
        <v>177</v>
      </c>
      <c r="E312" s="220" t="s">
        <v>21</v>
      </c>
      <c r="F312" s="221" t="s">
        <v>2359</v>
      </c>
      <c r="G312" s="218"/>
      <c r="H312" s="222" t="s">
        <v>21</v>
      </c>
      <c r="I312" s="223"/>
      <c r="J312" s="218"/>
      <c r="K312" s="218"/>
      <c r="L312" s="224"/>
      <c r="M312" s="225"/>
      <c r="N312" s="226"/>
      <c r="O312" s="226"/>
      <c r="P312" s="226"/>
      <c r="Q312" s="226"/>
      <c r="R312" s="226"/>
      <c r="S312" s="226"/>
      <c r="T312" s="227"/>
      <c r="AT312" s="228" t="s">
        <v>177</v>
      </c>
      <c r="AU312" s="228" t="s">
        <v>80</v>
      </c>
      <c r="AV312" s="12" t="s">
        <v>78</v>
      </c>
      <c r="AW312" s="12" t="s">
        <v>35</v>
      </c>
      <c r="AX312" s="12" t="s">
        <v>71</v>
      </c>
      <c r="AY312" s="228" t="s">
        <v>168</v>
      </c>
    </row>
    <row r="313" spans="2:65" s="13" customFormat="1" ht="13.5">
      <c r="B313" s="229"/>
      <c r="C313" s="230"/>
      <c r="D313" s="219" t="s">
        <v>177</v>
      </c>
      <c r="E313" s="231" t="s">
        <v>21</v>
      </c>
      <c r="F313" s="232" t="s">
        <v>2360</v>
      </c>
      <c r="G313" s="230"/>
      <c r="H313" s="233">
        <v>0.79200000000000004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AT313" s="239" t="s">
        <v>177</v>
      </c>
      <c r="AU313" s="239" t="s">
        <v>80</v>
      </c>
      <c r="AV313" s="13" t="s">
        <v>80</v>
      </c>
      <c r="AW313" s="13" t="s">
        <v>35</v>
      </c>
      <c r="AX313" s="13" t="s">
        <v>71</v>
      </c>
      <c r="AY313" s="239" t="s">
        <v>168</v>
      </c>
    </row>
    <row r="314" spans="2:65" s="12" customFormat="1" ht="13.5">
      <c r="B314" s="217"/>
      <c r="C314" s="218"/>
      <c r="D314" s="219" t="s">
        <v>177</v>
      </c>
      <c r="E314" s="220" t="s">
        <v>21</v>
      </c>
      <c r="F314" s="221" t="s">
        <v>2361</v>
      </c>
      <c r="G314" s="218"/>
      <c r="H314" s="222" t="s">
        <v>21</v>
      </c>
      <c r="I314" s="223"/>
      <c r="J314" s="218"/>
      <c r="K314" s="218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177</v>
      </c>
      <c r="AU314" s="228" t="s">
        <v>80</v>
      </c>
      <c r="AV314" s="12" t="s">
        <v>78</v>
      </c>
      <c r="AW314" s="12" t="s">
        <v>35</v>
      </c>
      <c r="AX314" s="12" t="s">
        <v>71</v>
      </c>
      <c r="AY314" s="228" t="s">
        <v>168</v>
      </c>
    </row>
    <row r="315" spans="2:65" s="13" customFormat="1" ht="13.5">
      <c r="B315" s="229"/>
      <c r="C315" s="230"/>
      <c r="D315" s="219" t="s">
        <v>177</v>
      </c>
      <c r="E315" s="231" t="s">
        <v>21</v>
      </c>
      <c r="F315" s="232" t="s">
        <v>2362</v>
      </c>
      <c r="G315" s="230"/>
      <c r="H315" s="233">
        <v>5.5439999999999996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AT315" s="239" t="s">
        <v>177</v>
      </c>
      <c r="AU315" s="239" t="s">
        <v>80</v>
      </c>
      <c r="AV315" s="13" t="s">
        <v>80</v>
      </c>
      <c r="AW315" s="13" t="s">
        <v>35</v>
      </c>
      <c r="AX315" s="13" t="s">
        <v>71</v>
      </c>
      <c r="AY315" s="239" t="s">
        <v>168</v>
      </c>
    </row>
    <row r="316" spans="2:65" s="14" customFormat="1" ht="13.5">
      <c r="B316" s="240"/>
      <c r="C316" s="241"/>
      <c r="D316" s="242" t="s">
        <v>177</v>
      </c>
      <c r="E316" s="243" t="s">
        <v>21</v>
      </c>
      <c r="F316" s="244" t="s">
        <v>184</v>
      </c>
      <c r="G316" s="241"/>
      <c r="H316" s="245">
        <v>16.256</v>
      </c>
      <c r="I316" s="246"/>
      <c r="J316" s="241"/>
      <c r="K316" s="241"/>
      <c r="L316" s="247"/>
      <c r="M316" s="248"/>
      <c r="N316" s="249"/>
      <c r="O316" s="249"/>
      <c r="P316" s="249"/>
      <c r="Q316" s="249"/>
      <c r="R316" s="249"/>
      <c r="S316" s="249"/>
      <c r="T316" s="250"/>
      <c r="AT316" s="251" t="s">
        <v>177</v>
      </c>
      <c r="AU316" s="251" t="s">
        <v>80</v>
      </c>
      <c r="AV316" s="14" t="s">
        <v>175</v>
      </c>
      <c r="AW316" s="14" t="s">
        <v>35</v>
      </c>
      <c r="AX316" s="14" t="s">
        <v>78</v>
      </c>
      <c r="AY316" s="251" t="s">
        <v>168</v>
      </c>
    </row>
    <row r="317" spans="2:65" s="1" customFormat="1" ht="22.5" customHeight="1">
      <c r="B317" s="42"/>
      <c r="C317" s="205" t="s">
        <v>557</v>
      </c>
      <c r="D317" s="205" t="s">
        <v>170</v>
      </c>
      <c r="E317" s="206" t="s">
        <v>2363</v>
      </c>
      <c r="F317" s="207" t="s">
        <v>2364</v>
      </c>
      <c r="G317" s="208" t="s">
        <v>173</v>
      </c>
      <c r="H317" s="209">
        <v>19.853999999999999</v>
      </c>
      <c r="I317" s="210"/>
      <c r="J317" s="211">
        <f>ROUND(I317*H317,2)</f>
        <v>0</v>
      </c>
      <c r="K317" s="207" t="s">
        <v>174</v>
      </c>
      <c r="L317" s="62"/>
      <c r="M317" s="212" t="s">
        <v>21</v>
      </c>
      <c r="N317" s="213" t="s">
        <v>42</v>
      </c>
      <c r="O317" s="43"/>
      <c r="P317" s="214">
        <f>O317*H317</f>
        <v>0</v>
      </c>
      <c r="Q317" s="214">
        <v>3.48E-3</v>
      </c>
      <c r="R317" s="214">
        <f>Q317*H317</f>
        <v>6.9091920000000001E-2</v>
      </c>
      <c r="S317" s="214">
        <v>0</v>
      </c>
      <c r="T317" s="215">
        <f>S317*H317</f>
        <v>0</v>
      </c>
      <c r="AR317" s="25" t="s">
        <v>175</v>
      </c>
      <c r="AT317" s="25" t="s">
        <v>170</v>
      </c>
      <c r="AU317" s="25" t="s">
        <v>80</v>
      </c>
      <c r="AY317" s="25" t="s">
        <v>168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25" t="s">
        <v>78</v>
      </c>
      <c r="BK317" s="216">
        <f>ROUND(I317*H317,2)</f>
        <v>0</v>
      </c>
      <c r="BL317" s="25" t="s">
        <v>175</v>
      </c>
      <c r="BM317" s="25" t="s">
        <v>2365</v>
      </c>
    </row>
    <row r="318" spans="2:65" s="12" customFormat="1" ht="13.5">
      <c r="B318" s="217"/>
      <c r="C318" s="218"/>
      <c r="D318" s="219" t="s">
        <v>177</v>
      </c>
      <c r="E318" s="220" t="s">
        <v>21</v>
      </c>
      <c r="F318" s="221" t="s">
        <v>2352</v>
      </c>
      <c r="G318" s="218"/>
      <c r="H318" s="222" t="s">
        <v>21</v>
      </c>
      <c r="I318" s="223"/>
      <c r="J318" s="218"/>
      <c r="K318" s="218"/>
      <c r="L318" s="224"/>
      <c r="M318" s="225"/>
      <c r="N318" s="226"/>
      <c r="O318" s="226"/>
      <c r="P318" s="226"/>
      <c r="Q318" s="226"/>
      <c r="R318" s="226"/>
      <c r="S318" s="226"/>
      <c r="T318" s="227"/>
      <c r="AT318" s="228" t="s">
        <v>177</v>
      </c>
      <c r="AU318" s="228" t="s">
        <v>80</v>
      </c>
      <c r="AV318" s="12" t="s">
        <v>78</v>
      </c>
      <c r="AW318" s="12" t="s">
        <v>35</v>
      </c>
      <c r="AX318" s="12" t="s">
        <v>71</v>
      </c>
      <c r="AY318" s="228" t="s">
        <v>168</v>
      </c>
    </row>
    <row r="319" spans="2:65" s="13" customFormat="1" ht="13.5">
      <c r="B319" s="229"/>
      <c r="C319" s="230"/>
      <c r="D319" s="219" t="s">
        <v>177</v>
      </c>
      <c r="E319" s="231" t="s">
        <v>21</v>
      </c>
      <c r="F319" s="232" t="s">
        <v>2366</v>
      </c>
      <c r="G319" s="230"/>
      <c r="H319" s="233">
        <v>13.32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AT319" s="239" t="s">
        <v>177</v>
      </c>
      <c r="AU319" s="239" t="s">
        <v>80</v>
      </c>
      <c r="AV319" s="13" t="s">
        <v>80</v>
      </c>
      <c r="AW319" s="13" t="s">
        <v>35</v>
      </c>
      <c r="AX319" s="13" t="s">
        <v>71</v>
      </c>
      <c r="AY319" s="239" t="s">
        <v>168</v>
      </c>
    </row>
    <row r="320" spans="2:65" s="12" customFormat="1" ht="13.5">
      <c r="B320" s="217"/>
      <c r="C320" s="218"/>
      <c r="D320" s="219" t="s">
        <v>177</v>
      </c>
      <c r="E320" s="220" t="s">
        <v>21</v>
      </c>
      <c r="F320" s="221" t="s">
        <v>2359</v>
      </c>
      <c r="G320" s="218"/>
      <c r="H320" s="222" t="s">
        <v>21</v>
      </c>
      <c r="I320" s="223"/>
      <c r="J320" s="218"/>
      <c r="K320" s="218"/>
      <c r="L320" s="224"/>
      <c r="M320" s="225"/>
      <c r="N320" s="226"/>
      <c r="O320" s="226"/>
      <c r="P320" s="226"/>
      <c r="Q320" s="226"/>
      <c r="R320" s="226"/>
      <c r="S320" s="226"/>
      <c r="T320" s="227"/>
      <c r="AT320" s="228" t="s">
        <v>177</v>
      </c>
      <c r="AU320" s="228" t="s">
        <v>80</v>
      </c>
      <c r="AV320" s="12" t="s">
        <v>78</v>
      </c>
      <c r="AW320" s="12" t="s">
        <v>35</v>
      </c>
      <c r="AX320" s="12" t="s">
        <v>71</v>
      </c>
      <c r="AY320" s="228" t="s">
        <v>168</v>
      </c>
    </row>
    <row r="321" spans="2:65" s="13" customFormat="1" ht="13.5">
      <c r="B321" s="229"/>
      <c r="C321" s="230"/>
      <c r="D321" s="219" t="s">
        <v>177</v>
      </c>
      <c r="E321" s="231" t="s">
        <v>21</v>
      </c>
      <c r="F321" s="232" t="s">
        <v>2367</v>
      </c>
      <c r="G321" s="230"/>
      <c r="H321" s="233">
        <v>0.99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AT321" s="239" t="s">
        <v>177</v>
      </c>
      <c r="AU321" s="239" t="s">
        <v>80</v>
      </c>
      <c r="AV321" s="13" t="s">
        <v>80</v>
      </c>
      <c r="AW321" s="13" t="s">
        <v>35</v>
      </c>
      <c r="AX321" s="13" t="s">
        <v>71</v>
      </c>
      <c r="AY321" s="239" t="s">
        <v>168</v>
      </c>
    </row>
    <row r="322" spans="2:65" s="12" customFormat="1" ht="13.5">
      <c r="B322" s="217"/>
      <c r="C322" s="218"/>
      <c r="D322" s="219" t="s">
        <v>177</v>
      </c>
      <c r="E322" s="220" t="s">
        <v>21</v>
      </c>
      <c r="F322" s="221" t="s">
        <v>2368</v>
      </c>
      <c r="G322" s="218"/>
      <c r="H322" s="222" t="s">
        <v>21</v>
      </c>
      <c r="I322" s="223"/>
      <c r="J322" s="218"/>
      <c r="K322" s="218"/>
      <c r="L322" s="224"/>
      <c r="M322" s="225"/>
      <c r="N322" s="226"/>
      <c r="O322" s="226"/>
      <c r="P322" s="226"/>
      <c r="Q322" s="226"/>
      <c r="R322" s="226"/>
      <c r="S322" s="226"/>
      <c r="T322" s="227"/>
      <c r="AT322" s="228" t="s">
        <v>177</v>
      </c>
      <c r="AU322" s="228" t="s">
        <v>80</v>
      </c>
      <c r="AV322" s="12" t="s">
        <v>78</v>
      </c>
      <c r="AW322" s="12" t="s">
        <v>35</v>
      </c>
      <c r="AX322" s="12" t="s">
        <v>71</v>
      </c>
      <c r="AY322" s="228" t="s">
        <v>168</v>
      </c>
    </row>
    <row r="323" spans="2:65" s="13" customFormat="1" ht="13.5">
      <c r="B323" s="229"/>
      <c r="C323" s="230"/>
      <c r="D323" s="219" t="s">
        <v>177</v>
      </c>
      <c r="E323" s="231" t="s">
        <v>21</v>
      </c>
      <c r="F323" s="232" t="s">
        <v>2362</v>
      </c>
      <c r="G323" s="230"/>
      <c r="H323" s="233">
        <v>5.5439999999999996</v>
      </c>
      <c r="I323" s="234"/>
      <c r="J323" s="230"/>
      <c r="K323" s="230"/>
      <c r="L323" s="235"/>
      <c r="M323" s="236"/>
      <c r="N323" s="237"/>
      <c r="O323" s="237"/>
      <c r="P323" s="237"/>
      <c r="Q323" s="237"/>
      <c r="R323" s="237"/>
      <c r="S323" s="237"/>
      <c r="T323" s="238"/>
      <c r="AT323" s="239" t="s">
        <v>177</v>
      </c>
      <c r="AU323" s="239" t="s">
        <v>80</v>
      </c>
      <c r="AV323" s="13" t="s">
        <v>80</v>
      </c>
      <c r="AW323" s="13" t="s">
        <v>35</v>
      </c>
      <c r="AX323" s="13" t="s">
        <v>71</v>
      </c>
      <c r="AY323" s="239" t="s">
        <v>168</v>
      </c>
    </row>
    <row r="324" spans="2:65" s="14" customFormat="1" ht="13.5">
      <c r="B324" s="240"/>
      <c r="C324" s="241"/>
      <c r="D324" s="242" t="s">
        <v>177</v>
      </c>
      <c r="E324" s="243" t="s">
        <v>21</v>
      </c>
      <c r="F324" s="244" t="s">
        <v>184</v>
      </c>
      <c r="G324" s="241"/>
      <c r="H324" s="245">
        <v>19.853999999999999</v>
      </c>
      <c r="I324" s="246"/>
      <c r="J324" s="241"/>
      <c r="K324" s="241"/>
      <c r="L324" s="247"/>
      <c r="M324" s="248"/>
      <c r="N324" s="249"/>
      <c r="O324" s="249"/>
      <c r="P324" s="249"/>
      <c r="Q324" s="249"/>
      <c r="R324" s="249"/>
      <c r="S324" s="249"/>
      <c r="T324" s="250"/>
      <c r="AT324" s="251" t="s">
        <v>177</v>
      </c>
      <c r="AU324" s="251" t="s">
        <v>80</v>
      </c>
      <c r="AV324" s="14" t="s">
        <v>175</v>
      </c>
      <c r="AW324" s="14" t="s">
        <v>35</v>
      </c>
      <c r="AX324" s="14" t="s">
        <v>78</v>
      </c>
      <c r="AY324" s="251" t="s">
        <v>168</v>
      </c>
    </row>
    <row r="325" spans="2:65" s="1" customFormat="1" ht="22.5" customHeight="1">
      <c r="B325" s="42"/>
      <c r="C325" s="205" t="s">
        <v>562</v>
      </c>
      <c r="D325" s="205" t="s">
        <v>170</v>
      </c>
      <c r="E325" s="206" t="s">
        <v>403</v>
      </c>
      <c r="F325" s="207" t="s">
        <v>404</v>
      </c>
      <c r="G325" s="208" t="s">
        <v>173</v>
      </c>
      <c r="H325" s="209">
        <v>824.20500000000004</v>
      </c>
      <c r="I325" s="210"/>
      <c r="J325" s="211">
        <f>ROUND(I325*H325,2)</f>
        <v>0</v>
      </c>
      <c r="K325" s="207" t="s">
        <v>174</v>
      </c>
      <c r="L325" s="62"/>
      <c r="M325" s="212" t="s">
        <v>21</v>
      </c>
      <c r="N325" s="213" t="s">
        <v>42</v>
      </c>
      <c r="O325" s="43"/>
      <c r="P325" s="214">
        <f>O325*H325</f>
        <v>0</v>
      </c>
      <c r="Q325" s="214">
        <v>2.5999999999999998E-4</v>
      </c>
      <c r="R325" s="214">
        <f>Q325*H325</f>
        <v>0.21429329999999999</v>
      </c>
      <c r="S325" s="214">
        <v>0</v>
      </c>
      <c r="T325" s="215">
        <f>S325*H325</f>
        <v>0</v>
      </c>
      <c r="AR325" s="25" t="s">
        <v>175</v>
      </c>
      <c r="AT325" s="25" t="s">
        <v>170</v>
      </c>
      <c r="AU325" s="25" t="s">
        <v>80</v>
      </c>
      <c r="AY325" s="25" t="s">
        <v>168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25" t="s">
        <v>78</v>
      </c>
      <c r="BK325" s="216">
        <f>ROUND(I325*H325,2)</f>
        <v>0</v>
      </c>
      <c r="BL325" s="25" t="s">
        <v>175</v>
      </c>
      <c r="BM325" s="25" t="s">
        <v>2369</v>
      </c>
    </row>
    <row r="326" spans="2:65" s="12" customFormat="1" ht="13.5">
      <c r="B326" s="217"/>
      <c r="C326" s="218"/>
      <c r="D326" s="219" t="s">
        <v>177</v>
      </c>
      <c r="E326" s="220" t="s">
        <v>21</v>
      </c>
      <c r="F326" s="221" t="s">
        <v>406</v>
      </c>
      <c r="G326" s="218"/>
      <c r="H326" s="222" t="s">
        <v>21</v>
      </c>
      <c r="I326" s="223"/>
      <c r="J326" s="218"/>
      <c r="K326" s="218"/>
      <c r="L326" s="224"/>
      <c r="M326" s="225"/>
      <c r="N326" s="226"/>
      <c r="O326" s="226"/>
      <c r="P326" s="226"/>
      <c r="Q326" s="226"/>
      <c r="R326" s="226"/>
      <c r="S326" s="226"/>
      <c r="T326" s="227"/>
      <c r="AT326" s="228" t="s">
        <v>177</v>
      </c>
      <c r="AU326" s="228" t="s">
        <v>80</v>
      </c>
      <c r="AV326" s="12" t="s">
        <v>78</v>
      </c>
      <c r="AW326" s="12" t="s">
        <v>35</v>
      </c>
      <c r="AX326" s="12" t="s">
        <v>71</v>
      </c>
      <c r="AY326" s="228" t="s">
        <v>168</v>
      </c>
    </row>
    <row r="327" spans="2:65" s="13" customFormat="1" ht="13.5">
      <c r="B327" s="229"/>
      <c r="C327" s="230"/>
      <c r="D327" s="219" t="s">
        <v>177</v>
      </c>
      <c r="E327" s="231" t="s">
        <v>21</v>
      </c>
      <c r="F327" s="232" t="s">
        <v>2370</v>
      </c>
      <c r="G327" s="230"/>
      <c r="H327" s="233">
        <v>775.31500000000005</v>
      </c>
      <c r="I327" s="234"/>
      <c r="J327" s="230"/>
      <c r="K327" s="230"/>
      <c r="L327" s="235"/>
      <c r="M327" s="236"/>
      <c r="N327" s="237"/>
      <c r="O327" s="237"/>
      <c r="P327" s="237"/>
      <c r="Q327" s="237"/>
      <c r="R327" s="237"/>
      <c r="S327" s="237"/>
      <c r="T327" s="238"/>
      <c r="AT327" s="239" t="s">
        <v>177</v>
      </c>
      <c r="AU327" s="239" t="s">
        <v>80</v>
      </c>
      <c r="AV327" s="13" t="s">
        <v>80</v>
      </c>
      <c r="AW327" s="13" t="s">
        <v>35</v>
      </c>
      <c r="AX327" s="13" t="s">
        <v>71</v>
      </c>
      <c r="AY327" s="239" t="s">
        <v>168</v>
      </c>
    </row>
    <row r="328" spans="2:65" s="13" customFormat="1" ht="13.5">
      <c r="B328" s="229"/>
      <c r="C328" s="230"/>
      <c r="D328" s="219" t="s">
        <v>177</v>
      </c>
      <c r="E328" s="231" t="s">
        <v>21</v>
      </c>
      <c r="F328" s="232" t="s">
        <v>2371</v>
      </c>
      <c r="G328" s="230"/>
      <c r="H328" s="233">
        <v>37.597999999999999</v>
      </c>
      <c r="I328" s="234"/>
      <c r="J328" s="230"/>
      <c r="K328" s="230"/>
      <c r="L328" s="235"/>
      <c r="M328" s="236"/>
      <c r="N328" s="237"/>
      <c r="O328" s="237"/>
      <c r="P328" s="237"/>
      <c r="Q328" s="237"/>
      <c r="R328" s="237"/>
      <c r="S328" s="237"/>
      <c r="T328" s="238"/>
      <c r="AT328" s="239" t="s">
        <v>177</v>
      </c>
      <c r="AU328" s="239" t="s">
        <v>80</v>
      </c>
      <c r="AV328" s="13" t="s">
        <v>80</v>
      </c>
      <c r="AW328" s="13" t="s">
        <v>35</v>
      </c>
      <c r="AX328" s="13" t="s">
        <v>71</v>
      </c>
      <c r="AY328" s="239" t="s">
        <v>168</v>
      </c>
    </row>
    <row r="329" spans="2:65" s="12" customFormat="1" ht="13.5">
      <c r="B329" s="217"/>
      <c r="C329" s="218"/>
      <c r="D329" s="219" t="s">
        <v>177</v>
      </c>
      <c r="E329" s="220" t="s">
        <v>21</v>
      </c>
      <c r="F329" s="221" t="s">
        <v>2372</v>
      </c>
      <c r="G329" s="218"/>
      <c r="H329" s="222" t="s">
        <v>21</v>
      </c>
      <c r="I329" s="223"/>
      <c r="J329" s="218"/>
      <c r="K329" s="218"/>
      <c r="L329" s="224"/>
      <c r="M329" s="225"/>
      <c r="N329" s="226"/>
      <c r="O329" s="226"/>
      <c r="P329" s="226"/>
      <c r="Q329" s="226"/>
      <c r="R329" s="226"/>
      <c r="S329" s="226"/>
      <c r="T329" s="227"/>
      <c r="AT329" s="228" t="s">
        <v>177</v>
      </c>
      <c r="AU329" s="228" t="s">
        <v>80</v>
      </c>
      <c r="AV329" s="12" t="s">
        <v>78</v>
      </c>
      <c r="AW329" s="12" t="s">
        <v>35</v>
      </c>
      <c r="AX329" s="12" t="s">
        <v>71</v>
      </c>
      <c r="AY329" s="228" t="s">
        <v>168</v>
      </c>
    </row>
    <row r="330" spans="2:65" s="13" customFormat="1" ht="13.5">
      <c r="B330" s="229"/>
      <c r="C330" s="230"/>
      <c r="D330" s="219" t="s">
        <v>177</v>
      </c>
      <c r="E330" s="231" t="s">
        <v>21</v>
      </c>
      <c r="F330" s="232" t="s">
        <v>2373</v>
      </c>
      <c r="G330" s="230"/>
      <c r="H330" s="233">
        <v>6</v>
      </c>
      <c r="I330" s="234"/>
      <c r="J330" s="230"/>
      <c r="K330" s="230"/>
      <c r="L330" s="235"/>
      <c r="M330" s="236"/>
      <c r="N330" s="237"/>
      <c r="O330" s="237"/>
      <c r="P330" s="237"/>
      <c r="Q330" s="237"/>
      <c r="R330" s="237"/>
      <c r="S330" s="237"/>
      <c r="T330" s="238"/>
      <c r="AT330" s="239" t="s">
        <v>177</v>
      </c>
      <c r="AU330" s="239" t="s">
        <v>80</v>
      </c>
      <c r="AV330" s="13" t="s">
        <v>80</v>
      </c>
      <c r="AW330" s="13" t="s">
        <v>35</v>
      </c>
      <c r="AX330" s="13" t="s">
        <v>71</v>
      </c>
      <c r="AY330" s="239" t="s">
        <v>168</v>
      </c>
    </row>
    <row r="331" spans="2:65" s="12" customFormat="1" ht="13.5">
      <c r="B331" s="217"/>
      <c r="C331" s="218"/>
      <c r="D331" s="219" t="s">
        <v>177</v>
      </c>
      <c r="E331" s="220" t="s">
        <v>21</v>
      </c>
      <c r="F331" s="221" t="s">
        <v>2374</v>
      </c>
      <c r="G331" s="218"/>
      <c r="H331" s="222" t="s">
        <v>21</v>
      </c>
      <c r="I331" s="223"/>
      <c r="J331" s="218"/>
      <c r="K331" s="218"/>
      <c r="L331" s="224"/>
      <c r="M331" s="225"/>
      <c r="N331" s="226"/>
      <c r="O331" s="226"/>
      <c r="P331" s="226"/>
      <c r="Q331" s="226"/>
      <c r="R331" s="226"/>
      <c r="S331" s="226"/>
      <c r="T331" s="227"/>
      <c r="AT331" s="228" t="s">
        <v>177</v>
      </c>
      <c r="AU331" s="228" t="s">
        <v>80</v>
      </c>
      <c r="AV331" s="12" t="s">
        <v>78</v>
      </c>
      <c r="AW331" s="12" t="s">
        <v>35</v>
      </c>
      <c r="AX331" s="12" t="s">
        <v>71</v>
      </c>
      <c r="AY331" s="228" t="s">
        <v>168</v>
      </c>
    </row>
    <row r="332" spans="2:65" s="13" customFormat="1" ht="13.5">
      <c r="B332" s="229"/>
      <c r="C332" s="230"/>
      <c r="D332" s="219" t="s">
        <v>177</v>
      </c>
      <c r="E332" s="231" t="s">
        <v>21</v>
      </c>
      <c r="F332" s="232" t="s">
        <v>2375</v>
      </c>
      <c r="G332" s="230"/>
      <c r="H332" s="233">
        <v>5.2919999999999998</v>
      </c>
      <c r="I332" s="234"/>
      <c r="J332" s="230"/>
      <c r="K332" s="230"/>
      <c r="L332" s="235"/>
      <c r="M332" s="236"/>
      <c r="N332" s="237"/>
      <c r="O332" s="237"/>
      <c r="P332" s="237"/>
      <c r="Q332" s="237"/>
      <c r="R332" s="237"/>
      <c r="S332" s="237"/>
      <c r="T332" s="238"/>
      <c r="AT332" s="239" t="s">
        <v>177</v>
      </c>
      <c r="AU332" s="239" t="s">
        <v>80</v>
      </c>
      <c r="AV332" s="13" t="s">
        <v>80</v>
      </c>
      <c r="AW332" s="13" t="s">
        <v>35</v>
      </c>
      <c r="AX332" s="13" t="s">
        <v>71</v>
      </c>
      <c r="AY332" s="239" t="s">
        <v>168</v>
      </c>
    </row>
    <row r="333" spans="2:65" s="14" customFormat="1" ht="13.5">
      <c r="B333" s="240"/>
      <c r="C333" s="241"/>
      <c r="D333" s="242" t="s">
        <v>177</v>
      </c>
      <c r="E333" s="243" t="s">
        <v>21</v>
      </c>
      <c r="F333" s="244" t="s">
        <v>184</v>
      </c>
      <c r="G333" s="241"/>
      <c r="H333" s="245">
        <v>824.20500000000004</v>
      </c>
      <c r="I333" s="246"/>
      <c r="J333" s="241"/>
      <c r="K333" s="241"/>
      <c r="L333" s="247"/>
      <c r="M333" s="248"/>
      <c r="N333" s="249"/>
      <c r="O333" s="249"/>
      <c r="P333" s="249"/>
      <c r="Q333" s="249"/>
      <c r="R333" s="249"/>
      <c r="S333" s="249"/>
      <c r="T333" s="250"/>
      <c r="AT333" s="251" t="s">
        <v>177</v>
      </c>
      <c r="AU333" s="251" t="s">
        <v>80</v>
      </c>
      <c r="AV333" s="14" t="s">
        <v>175</v>
      </c>
      <c r="AW333" s="14" t="s">
        <v>35</v>
      </c>
      <c r="AX333" s="14" t="s">
        <v>78</v>
      </c>
      <c r="AY333" s="251" t="s">
        <v>168</v>
      </c>
    </row>
    <row r="334" spans="2:65" s="1" customFormat="1" ht="22.5" customHeight="1">
      <c r="B334" s="42"/>
      <c r="C334" s="205" t="s">
        <v>567</v>
      </c>
      <c r="D334" s="205" t="s">
        <v>170</v>
      </c>
      <c r="E334" s="206" t="s">
        <v>410</v>
      </c>
      <c r="F334" s="207" t="s">
        <v>411</v>
      </c>
      <c r="G334" s="208" t="s">
        <v>173</v>
      </c>
      <c r="H334" s="209">
        <v>22.091999999999999</v>
      </c>
      <c r="I334" s="210"/>
      <c r="J334" s="211">
        <f>ROUND(I334*H334,2)</f>
        <v>0</v>
      </c>
      <c r="K334" s="207" t="s">
        <v>174</v>
      </c>
      <c r="L334" s="62"/>
      <c r="M334" s="212" t="s">
        <v>21</v>
      </c>
      <c r="N334" s="213" t="s">
        <v>42</v>
      </c>
      <c r="O334" s="43"/>
      <c r="P334" s="214">
        <f>O334*H334</f>
        <v>0</v>
      </c>
      <c r="Q334" s="214">
        <v>7.9000000000000001E-4</v>
      </c>
      <c r="R334" s="214">
        <f>Q334*H334</f>
        <v>1.7452679999999998E-2</v>
      </c>
      <c r="S334" s="214">
        <v>0</v>
      </c>
      <c r="T334" s="215">
        <f>S334*H334</f>
        <v>0</v>
      </c>
      <c r="AR334" s="25" t="s">
        <v>175</v>
      </c>
      <c r="AT334" s="25" t="s">
        <v>170</v>
      </c>
      <c r="AU334" s="25" t="s">
        <v>80</v>
      </c>
      <c r="AY334" s="25" t="s">
        <v>168</v>
      </c>
      <c r="BE334" s="216">
        <f>IF(N334="základní",J334,0)</f>
        <v>0</v>
      </c>
      <c r="BF334" s="216">
        <f>IF(N334="snížená",J334,0)</f>
        <v>0</v>
      </c>
      <c r="BG334" s="216">
        <f>IF(N334="zákl. přenesená",J334,0)</f>
        <v>0</v>
      </c>
      <c r="BH334" s="216">
        <f>IF(N334="sníž. přenesená",J334,0)</f>
        <v>0</v>
      </c>
      <c r="BI334" s="216">
        <f>IF(N334="nulová",J334,0)</f>
        <v>0</v>
      </c>
      <c r="BJ334" s="25" t="s">
        <v>78</v>
      </c>
      <c r="BK334" s="216">
        <f>ROUND(I334*H334,2)</f>
        <v>0</v>
      </c>
      <c r="BL334" s="25" t="s">
        <v>175</v>
      </c>
      <c r="BM334" s="25" t="s">
        <v>2376</v>
      </c>
    </row>
    <row r="335" spans="2:65" s="12" customFormat="1" ht="13.5">
      <c r="B335" s="217"/>
      <c r="C335" s="218"/>
      <c r="D335" s="219" t="s">
        <v>177</v>
      </c>
      <c r="E335" s="220" t="s">
        <v>21</v>
      </c>
      <c r="F335" s="221" t="s">
        <v>413</v>
      </c>
      <c r="G335" s="218"/>
      <c r="H335" s="222" t="s">
        <v>21</v>
      </c>
      <c r="I335" s="223"/>
      <c r="J335" s="218"/>
      <c r="K335" s="218"/>
      <c r="L335" s="224"/>
      <c r="M335" s="225"/>
      <c r="N335" s="226"/>
      <c r="O335" s="226"/>
      <c r="P335" s="226"/>
      <c r="Q335" s="226"/>
      <c r="R335" s="226"/>
      <c r="S335" s="226"/>
      <c r="T335" s="227"/>
      <c r="AT335" s="228" t="s">
        <v>177</v>
      </c>
      <c r="AU335" s="228" t="s">
        <v>80</v>
      </c>
      <c r="AV335" s="12" t="s">
        <v>78</v>
      </c>
      <c r="AW335" s="12" t="s">
        <v>35</v>
      </c>
      <c r="AX335" s="12" t="s">
        <v>71</v>
      </c>
      <c r="AY335" s="228" t="s">
        <v>168</v>
      </c>
    </row>
    <row r="336" spans="2:65" s="13" customFormat="1" ht="13.5">
      <c r="B336" s="229"/>
      <c r="C336" s="230"/>
      <c r="D336" s="219" t="s">
        <v>177</v>
      </c>
      <c r="E336" s="231" t="s">
        <v>21</v>
      </c>
      <c r="F336" s="232" t="s">
        <v>2377</v>
      </c>
      <c r="G336" s="230"/>
      <c r="H336" s="233">
        <v>16.8</v>
      </c>
      <c r="I336" s="234"/>
      <c r="J336" s="230"/>
      <c r="K336" s="230"/>
      <c r="L336" s="235"/>
      <c r="M336" s="236"/>
      <c r="N336" s="237"/>
      <c r="O336" s="237"/>
      <c r="P336" s="237"/>
      <c r="Q336" s="237"/>
      <c r="R336" s="237"/>
      <c r="S336" s="237"/>
      <c r="T336" s="238"/>
      <c r="AT336" s="239" t="s">
        <v>177</v>
      </c>
      <c r="AU336" s="239" t="s">
        <v>80</v>
      </c>
      <c r="AV336" s="13" t="s">
        <v>80</v>
      </c>
      <c r="AW336" s="13" t="s">
        <v>35</v>
      </c>
      <c r="AX336" s="13" t="s">
        <v>71</v>
      </c>
      <c r="AY336" s="239" t="s">
        <v>168</v>
      </c>
    </row>
    <row r="337" spans="2:65" s="12" customFormat="1" ht="13.5">
      <c r="B337" s="217"/>
      <c r="C337" s="218"/>
      <c r="D337" s="219" t="s">
        <v>177</v>
      </c>
      <c r="E337" s="220" t="s">
        <v>21</v>
      </c>
      <c r="F337" s="221" t="s">
        <v>2374</v>
      </c>
      <c r="G337" s="218"/>
      <c r="H337" s="222" t="s">
        <v>21</v>
      </c>
      <c r="I337" s="223"/>
      <c r="J337" s="218"/>
      <c r="K337" s="218"/>
      <c r="L337" s="224"/>
      <c r="M337" s="225"/>
      <c r="N337" s="226"/>
      <c r="O337" s="226"/>
      <c r="P337" s="226"/>
      <c r="Q337" s="226"/>
      <c r="R337" s="226"/>
      <c r="S337" s="226"/>
      <c r="T337" s="227"/>
      <c r="AT337" s="228" t="s">
        <v>177</v>
      </c>
      <c r="AU337" s="228" t="s">
        <v>80</v>
      </c>
      <c r="AV337" s="12" t="s">
        <v>78</v>
      </c>
      <c r="AW337" s="12" t="s">
        <v>35</v>
      </c>
      <c r="AX337" s="12" t="s">
        <v>71</v>
      </c>
      <c r="AY337" s="228" t="s">
        <v>168</v>
      </c>
    </row>
    <row r="338" spans="2:65" s="13" customFormat="1" ht="13.5">
      <c r="B338" s="229"/>
      <c r="C338" s="230"/>
      <c r="D338" s="219" t="s">
        <v>177</v>
      </c>
      <c r="E338" s="231" t="s">
        <v>21</v>
      </c>
      <c r="F338" s="232" t="s">
        <v>2375</v>
      </c>
      <c r="G338" s="230"/>
      <c r="H338" s="233">
        <v>5.2919999999999998</v>
      </c>
      <c r="I338" s="234"/>
      <c r="J338" s="230"/>
      <c r="K338" s="230"/>
      <c r="L338" s="235"/>
      <c r="M338" s="236"/>
      <c r="N338" s="237"/>
      <c r="O338" s="237"/>
      <c r="P338" s="237"/>
      <c r="Q338" s="237"/>
      <c r="R338" s="237"/>
      <c r="S338" s="237"/>
      <c r="T338" s="238"/>
      <c r="AT338" s="239" t="s">
        <v>177</v>
      </c>
      <c r="AU338" s="239" t="s">
        <v>80</v>
      </c>
      <c r="AV338" s="13" t="s">
        <v>80</v>
      </c>
      <c r="AW338" s="13" t="s">
        <v>35</v>
      </c>
      <c r="AX338" s="13" t="s">
        <v>71</v>
      </c>
      <c r="AY338" s="239" t="s">
        <v>168</v>
      </c>
    </row>
    <row r="339" spans="2:65" s="14" customFormat="1" ht="13.5">
      <c r="B339" s="240"/>
      <c r="C339" s="241"/>
      <c r="D339" s="242" t="s">
        <v>177</v>
      </c>
      <c r="E339" s="243" t="s">
        <v>21</v>
      </c>
      <c r="F339" s="244" t="s">
        <v>184</v>
      </c>
      <c r="G339" s="241"/>
      <c r="H339" s="245">
        <v>22.091999999999999</v>
      </c>
      <c r="I339" s="246"/>
      <c r="J339" s="241"/>
      <c r="K339" s="241"/>
      <c r="L339" s="247"/>
      <c r="M339" s="248"/>
      <c r="N339" s="249"/>
      <c r="O339" s="249"/>
      <c r="P339" s="249"/>
      <c r="Q339" s="249"/>
      <c r="R339" s="249"/>
      <c r="S339" s="249"/>
      <c r="T339" s="250"/>
      <c r="AT339" s="251" t="s">
        <v>177</v>
      </c>
      <c r="AU339" s="251" t="s">
        <v>80</v>
      </c>
      <c r="AV339" s="14" t="s">
        <v>175</v>
      </c>
      <c r="AW339" s="14" t="s">
        <v>35</v>
      </c>
      <c r="AX339" s="14" t="s">
        <v>78</v>
      </c>
      <c r="AY339" s="251" t="s">
        <v>168</v>
      </c>
    </row>
    <row r="340" spans="2:65" s="1" customFormat="1" ht="31.5" customHeight="1">
      <c r="B340" s="42"/>
      <c r="C340" s="205" t="s">
        <v>572</v>
      </c>
      <c r="D340" s="205" t="s">
        <v>170</v>
      </c>
      <c r="E340" s="206" t="s">
        <v>2378</v>
      </c>
      <c r="F340" s="207" t="s">
        <v>2379</v>
      </c>
      <c r="G340" s="208" t="s">
        <v>173</v>
      </c>
      <c r="H340" s="209">
        <v>2.895</v>
      </c>
      <c r="I340" s="210"/>
      <c r="J340" s="211">
        <f>ROUND(I340*H340,2)</f>
        <v>0</v>
      </c>
      <c r="K340" s="207" t="s">
        <v>21</v>
      </c>
      <c r="L340" s="62"/>
      <c r="M340" s="212" t="s">
        <v>21</v>
      </c>
      <c r="N340" s="213" t="s">
        <v>42</v>
      </c>
      <c r="O340" s="43"/>
      <c r="P340" s="214">
        <f>O340*H340</f>
        <v>0</v>
      </c>
      <c r="Q340" s="214">
        <v>8.2500000000000004E-3</v>
      </c>
      <c r="R340" s="214">
        <f>Q340*H340</f>
        <v>2.3883750000000002E-2</v>
      </c>
      <c r="S340" s="214">
        <v>0</v>
      </c>
      <c r="T340" s="215">
        <f>S340*H340</f>
        <v>0</v>
      </c>
      <c r="AR340" s="25" t="s">
        <v>175</v>
      </c>
      <c r="AT340" s="25" t="s">
        <v>170</v>
      </c>
      <c r="AU340" s="25" t="s">
        <v>80</v>
      </c>
      <c r="AY340" s="25" t="s">
        <v>168</v>
      </c>
      <c r="BE340" s="216">
        <f>IF(N340="základní",J340,0)</f>
        <v>0</v>
      </c>
      <c r="BF340" s="216">
        <f>IF(N340="snížená",J340,0)</f>
        <v>0</v>
      </c>
      <c r="BG340" s="216">
        <f>IF(N340="zákl. přenesená",J340,0)</f>
        <v>0</v>
      </c>
      <c r="BH340" s="216">
        <f>IF(N340="sníž. přenesená",J340,0)</f>
        <v>0</v>
      </c>
      <c r="BI340" s="216">
        <f>IF(N340="nulová",J340,0)</f>
        <v>0</v>
      </c>
      <c r="BJ340" s="25" t="s">
        <v>78</v>
      </c>
      <c r="BK340" s="216">
        <f>ROUND(I340*H340,2)</f>
        <v>0</v>
      </c>
      <c r="BL340" s="25" t="s">
        <v>175</v>
      </c>
      <c r="BM340" s="25" t="s">
        <v>2380</v>
      </c>
    </row>
    <row r="341" spans="2:65" s="12" customFormat="1" ht="13.5">
      <c r="B341" s="217"/>
      <c r="C341" s="218"/>
      <c r="D341" s="219" t="s">
        <v>177</v>
      </c>
      <c r="E341" s="220" t="s">
        <v>21</v>
      </c>
      <c r="F341" s="221" t="s">
        <v>419</v>
      </c>
      <c r="G341" s="218"/>
      <c r="H341" s="222" t="s">
        <v>21</v>
      </c>
      <c r="I341" s="223"/>
      <c r="J341" s="218"/>
      <c r="K341" s="218"/>
      <c r="L341" s="224"/>
      <c r="M341" s="225"/>
      <c r="N341" s="226"/>
      <c r="O341" s="226"/>
      <c r="P341" s="226"/>
      <c r="Q341" s="226"/>
      <c r="R341" s="226"/>
      <c r="S341" s="226"/>
      <c r="T341" s="227"/>
      <c r="AT341" s="228" t="s">
        <v>177</v>
      </c>
      <c r="AU341" s="228" t="s">
        <v>80</v>
      </c>
      <c r="AV341" s="12" t="s">
        <v>78</v>
      </c>
      <c r="AW341" s="12" t="s">
        <v>35</v>
      </c>
      <c r="AX341" s="12" t="s">
        <v>71</v>
      </c>
      <c r="AY341" s="228" t="s">
        <v>168</v>
      </c>
    </row>
    <row r="342" spans="2:65" s="12" customFormat="1" ht="13.5">
      <c r="B342" s="217"/>
      <c r="C342" s="218"/>
      <c r="D342" s="219" t="s">
        <v>177</v>
      </c>
      <c r="E342" s="220" t="s">
        <v>21</v>
      </c>
      <c r="F342" s="221" t="s">
        <v>2352</v>
      </c>
      <c r="G342" s="218"/>
      <c r="H342" s="222" t="s">
        <v>21</v>
      </c>
      <c r="I342" s="223"/>
      <c r="J342" s="218"/>
      <c r="K342" s="218"/>
      <c r="L342" s="224"/>
      <c r="M342" s="225"/>
      <c r="N342" s="226"/>
      <c r="O342" s="226"/>
      <c r="P342" s="226"/>
      <c r="Q342" s="226"/>
      <c r="R342" s="226"/>
      <c r="S342" s="226"/>
      <c r="T342" s="227"/>
      <c r="AT342" s="228" t="s">
        <v>177</v>
      </c>
      <c r="AU342" s="228" t="s">
        <v>80</v>
      </c>
      <c r="AV342" s="12" t="s">
        <v>78</v>
      </c>
      <c r="AW342" s="12" t="s">
        <v>35</v>
      </c>
      <c r="AX342" s="12" t="s">
        <v>71</v>
      </c>
      <c r="AY342" s="228" t="s">
        <v>168</v>
      </c>
    </row>
    <row r="343" spans="2:65" s="13" customFormat="1" ht="13.5">
      <c r="B343" s="229"/>
      <c r="C343" s="230"/>
      <c r="D343" s="219" t="s">
        <v>177</v>
      </c>
      <c r="E343" s="231" t="s">
        <v>21</v>
      </c>
      <c r="F343" s="232" t="s">
        <v>2381</v>
      </c>
      <c r="G343" s="230"/>
      <c r="H343" s="233">
        <v>0.6</v>
      </c>
      <c r="I343" s="234"/>
      <c r="J343" s="230"/>
      <c r="K343" s="230"/>
      <c r="L343" s="235"/>
      <c r="M343" s="236"/>
      <c r="N343" s="237"/>
      <c r="O343" s="237"/>
      <c r="P343" s="237"/>
      <c r="Q343" s="237"/>
      <c r="R343" s="237"/>
      <c r="S343" s="237"/>
      <c r="T343" s="238"/>
      <c r="AT343" s="239" t="s">
        <v>177</v>
      </c>
      <c r="AU343" s="239" t="s">
        <v>80</v>
      </c>
      <c r="AV343" s="13" t="s">
        <v>80</v>
      </c>
      <c r="AW343" s="13" t="s">
        <v>35</v>
      </c>
      <c r="AX343" s="13" t="s">
        <v>71</v>
      </c>
      <c r="AY343" s="239" t="s">
        <v>168</v>
      </c>
    </row>
    <row r="344" spans="2:65" s="12" customFormat="1" ht="13.5">
      <c r="B344" s="217"/>
      <c r="C344" s="218"/>
      <c r="D344" s="219" t="s">
        <v>177</v>
      </c>
      <c r="E344" s="220" t="s">
        <v>21</v>
      </c>
      <c r="F344" s="221" t="s">
        <v>2359</v>
      </c>
      <c r="G344" s="218"/>
      <c r="H344" s="222" t="s">
        <v>21</v>
      </c>
      <c r="I344" s="223"/>
      <c r="J344" s="218"/>
      <c r="K344" s="218"/>
      <c r="L344" s="224"/>
      <c r="M344" s="225"/>
      <c r="N344" s="226"/>
      <c r="O344" s="226"/>
      <c r="P344" s="226"/>
      <c r="Q344" s="226"/>
      <c r="R344" s="226"/>
      <c r="S344" s="226"/>
      <c r="T344" s="227"/>
      <c r="AT344" s="228" t="s">
        <v>177</v>
      </c>
      <c r="AU344" s="228" t="s">
        <v>80</v>
      </c>
      <c r="AV344" s="12" t="s">
        <v>78</v>
      </c>
      <c r="AW344" s="12" t="s">
        <v>35</v>
      </c>
      <c r="AX344" s="12" t="s">
        <v>71</v>
      </c>
      <c r="AY344" s="228" t="s">
        <v>168</v>
      </c>
    </row>
    <row r="345" spans="2:65" s="13" customFormat="1" ht="13.5">
      <c r="B345" s="229"/>
      <c r="C345" s="230"/>
      <c r="D345" s="219" t="s">
        <v>177</v>
      </c>
      <c r="E345" s="231" t="s">
        <v>21</v>
      </c>
      <c r="F345" s="232" t="s">
        <v>2382</v>
      </c>
      <c r="G345" s="230"/>
      <c r="H345" s="233">
        <v>0.27</v>
      </c>
      <c r="I345" s="234"/>
      <c r="J345" s="230"/>
      <c r="K345" s="230"/>
      <c r="L345" s="235"/>
      <c r="M345" s="236"/>
      <c r="N345" s="237"/>
      <c r="O345" s="237"/>
      <c r="P345" s="237"/>
      <c r="Q345" s="237"/>
      <c r="R345" s="237"/>
      <c r="S345" s="237"/>
      <c r="T345" s="238"/>
      <c r="AT345" s="239" t="s">
        <v>177</v>
      </c>
      <c r="AU345" s="239" t="s">
        <v>80</v>
      </c>
      <c r="AV345" s="13" t="s">
        <v>80</v>
      </c>
      <c r="AW345" s="13" t="s">
        <v>35</v>
      </c>
      <c r="AX345" s="13" t="s">
        <v>71</v>
      </c>
      <c r="AY345" s="239" t="s">
        <v>168</v>
      </c>
    </row>
    <row r="346" spans="2:65" s="15" customFormat="1" ht="13.5">
      <c r="B346" s="268"/>
      <c r="C346" s="269"/>
      <c r="D346" s="219" t="s">
        <v>177</v>
      </c>
      <c r="E346" s="270" t="s">
        <v>21</v>
      </c>
      <c r="F346" s="271" t="s">
        <v>428</v>
      </c>
      <c r="G346" s="269"/>
      <c r="H346" s="272">
        <v>0.87</v>
      </c>
      <c r="I346" s="273"/>
      <c r="J346" s="269"/>
      <c r="K346" s="269"/>
      <c r="L346" s="274"/>
      <c r="M346" s="275"/>
      <c r="N346" s="276"/>
      <c r="O346" s="276"/>
      <c r="P346" s="276"/>
      <c r="Q346" s="276"/>
      <c r="R346" s="276"/>
      <c r="S346" s="276"/>
      <c r="T346" s="277"/>
      <c r="AT346" s="278" t="s">
        <v>177</v>
      </c>
      <c r="AU346" s="278" t="s">
        <v>80</v>
      </c>
      <c r="AV346" s="15" t="s">
        <v>190</v>
      </c>
      <c r="AW346" s="15" t="s">
        <v>35</v>
      </c>
      <c r="AX346" s="15" t="s">
        <v>71</v>
      </c>
      <c r="AY346" s="278" t="s">
        <v>168</v>
      </c>
    </row>
    <row r="347" spans="2:65" s="12" customFormat="1" ht="13.5">
      <c r="B347" s="217"/>
      <c r="C347" s="218"/>
      <c r="D347" s="219" t="s">
        <v>177</v>
      </c>
      <c r="E347" s="220" t="s">
        <v>21</v>
      </c>
      <c r="F347" s="221" t="s">
        <v>2383</v>
      </c>
      <c r="G347" s="218"/>
      <c r="H347" s="222" t="s">
        <v>21</v>
      </c>
      <c r="I347" s="223"/>
      <c r="J347" s="218"/>
      <c r="K347" s="218"/>
      <c r="L347" s="224"/>
      <c r="M347" s="225"/>
      <c r="N347" s="226"/>
      <c r="O347" s="226"/>
      <c r="P347" s="226"/>
      <c r="Q347" s="226"/>
      <c r="R347" s="226"/>
      <c r="S347" s="226"/>
      <c r="T347" s="227"/>
      <c r="AT347" s="228" t="s">
        <v>177</v>
      </c>
      <c r="AU347" s="228" t="s">
        <v>80</v>
      </c>
      <c r="AV347" s="12" t="s">
        <v>78</v>
      </c>
      <c r="AW347" s="12" t="s">
        <v>35</v>
      </c>
      <c r="AX347" s="12" t="s">
        <v>71</v>
      </c>
      <c r="AY347" s="228" t="s">
        <v>168</v>
      </c>
    </row>
    <row r="348" spans="2:65" s="12" customFormat="1" ht="13.5">
      <c r="B348" s="217"/>
      <c r="C348" s="218"/>
      <c r="D348" s="219" t="s">
        <v>177</v>
      </c>
      <c r="E348" s="220" t="s">
        <v>21</v>
      </c>
      <c r="F348" s="221" t="s">
        <v>2359</v>
      </c>
      <c r="G348" s="218"/>
      <c r="H348" s="222" t="s">
        <v>21</v>
      </c>
      <c r="I348" s="223"/>
      <c r="J348" s="218"/>
      <c r="K348" s="218"/>
      <c r="L348" s="224"/>
      <c r="M348" s="225"/>
      <c r="N348" s="226"/>
      <c r="O348" s="226"/>
      <c r="P348" s="226"/>
      <c r="Q348" s="226"/>
      <c r="R348" s="226"/>
      <c r="S348" s="226"/>
      <c r="T348" s="227"/>
      <c r="AT348" s="228" t="s">
        <v>177</v>
      </c>
      <c r="AU348" s="228" t="s">
        <v>80</v>
      </c>
      <c r="AV348" s="12" t="s">
        <v>78</v>
      </c>
      <c r="AW348" s="12" t="s">
        <v>35</v>
      </c>
      <c r="AX348" s="12" t="s">
        <v>71</v>
      </c>
      <c r="AY348" s="228" t="s">
        <v>168</v>
      </c>
    </row>
    <row r="349" spans="2:65" s="13" customFormat="1" ht="13.5">
      <c r="B349" s="229"/>
      <c r="C349" s="230"/>
      <c r="D349" s="219" t="s">
        <v>177</v>
      </c>
      <c r="E349" s="231" t="s">
        <v>21</v>
      </c>
      <c r="F349" s="232" t="s">
        <v>2384</v>
      </c>
      <c r="G349" s="230"/>
      <c r="H349" s="233">
        <v>2.0249999999999999</v>
      </c>
      <c r="I349" s="234"/>
      <c r="J349" s="230"/>
      <c r="K349" s="230"/>
      <c r="L349" s="235"/>
      <c r="M349" s="236"/>
      <c r="N349" s="237"/>
      <c r="O349" s="237"/>
      <c r="P349" s="237"/>
      <c r="Q349" s="237"/>
      <c r="R349" s="237"/>
      <c r="S349" s="237"/>
      <c r="T349" s="238"/>
      <c r="AT349" s="239" t="s">
        <v>177</v>
      </c>
      <c r="AU349" s="239" t="s">
        <v>80</v>
      </c>
      <c r="AV349" s="13" t="s">
        <v>80</v>
      </c>
      <c r="AW349" s="13" t="s">
        <v>35</v>
      </c>
      <c r="AX349" s="13" t="s">
        <v>71</v>
      </c>
      <c r="AY349" s="239" t="s">
        <v>168</v>
      </c>
    </row>
    <row r="350" spans="2:65" s="14" customFormat="1" ht="13.5">
      <c r="B350" s="240"/>
      <c r="C350" s="241"/>
      <c r="D350" s="242" t="s">
        <v>177</v>
      </c>
      <c r="E350" s="243" t="s">
        <v>21</v>
      </c>
      <c r="F350" s="244" t="s">
        <v>184</v>
      </c>
      <c r="G350" s="241"/>
      <c r="H350" s="245">
        <v>2.895</v>
      </c>
      <c r="I350" s="246"/>
      <c r="J350" s="241"/>
      <c r="K350" s="241"/>
      <c r="L350" s="247"/>
      <c r="M350" s="248"/>
      <c r="N350" s="249"/>
      <c r="O350" s="249"/>
      <c r="P350" s="249"/>
      <c r="Q350" s="249"/>
      <c r="R350" s="249"/>
      <c r="S350" s="249"/>
      <c r="T350" s="250"/>
      <c r="AT350" s="251" t="s">
        <v>177</v>
      </c>
      <c r="AU350" s="251" t="s">
        <v>80</v>
      </c>
      <c r="AV350" s="14" t="s">
        <v>175</v>
      </c>
      <c r="AW350" s="14" t="s">
        <v>35</v>
      </c>
      <c r="AX350" s="14" t="s">
        <v>78</v>
      </c>
      <c r="AY350" s="251" t="s">
        <v>168</v>
      </c>
    </row>
    <row r="351" spans="2:65" s="1" customFormat="1" ht="22.5" customHeight="1">
      <c r="B351" s="42"/>
      <c r="C351" s="255" t="s">
        <v>585</v>
      </c>
      <c r="D351" s="255" t="s">
        <v>253</v>
      </c>
      <c r="E351" s="256" t="s">
        <v>2385</v>
      </c>
      <c r="F351" s="257" t="s">
        <v>2386</v>
      </c>
      <c r="G351" s="258" t="s">
        <v>173</v>
      </c>
      <c r="H351" s="259">
        <v>2.0659999999999998</v>
      </c>
      <c r="I351" s="260"/>
      <c r="J351" s="261">
        <f>ROUND(I351*H351,2)</f>
        <v>0</v>
      </c>
      <c r="K351" s="257" t="s">
        <v>174</v>
      </c>
      <c r="L351" s="262"/>
      <c r="M351" s="263" t="s">
        <v>21</v>
      </c>
      <c r="N351" s="264" t="s">
        <v>42</v>
      </c>
      <c r="O351" s="43"/>
      <c r="P351" s="214">
        <f>O351*H351</f>
        <v>0</v>
      </c>
      <c r="Q351" s="214">
        <v>8.4999999999999995E-4</v>
      </c>
      <c r="R351" s="214">
        <f>Q351*H351</f>
        <v>1.7560999999999998E-3</v>
      </c>
      <c r="S351" s="214">
        <v>0</v>
      </c>
      <c r="T351" s="215">
        <f>S351*H351</f>
        <v>0</v>
      </c>
      <c r="AR351" s="25" t="s">
        <v>237</v>
      </c>
      <c r="AT351" s="25" t="s">
        <v>253</v>
      </c>
      <c r="AU351" s="25" t="s">
        <v>80</v>
      </c>
      <c r="AY351" s="25" t="s">
        <v>168</v>
      </c>
      <c r="BE351" s="216">
        <f>IF(N351="základní",J351,0)</f>
        <v>0</v>
      </c>
      <c r="BF351" s="216">
        <f>IF(N351="snížená",J351,0)</f>
        <v>0</v>
      </c>
      <c r="BG351" s="216">
        <f>IF(N351="zákl. přenesená",J351,0)</f>
        <v>0</v>
      </c>
      <c r="BH351" s="216">
        <f>IF(N351="sníž. přenesená",J351,0)</f>
        <v>0</v>
      </c>
      <c r="BI351" s="216">
        <f>IF(N351="nulová",J351,0)</f>
        <v>0</v>
      </c>
      <c r="BJ351" s="25" t="s">
        <v>78</v>
      </c>
      <c r="BK351" s="216">
        <f>ROUND(I351*H351,2)</f>
        <v>0</v>
      </c>
      <c r="BL351" s="25" t="s">
        <v>175</v>
      </c>
      <c r="BM351" s="25" t="s">
        <v>2387</v>
      </c>
    </row>
    <row r="352" spans="2:65" s="13" customFormat="1" ht="13.5">
      <c r="B352" s="229"/>
      <c r="C352" s="230"/>
      <c r="D352" s="242" t="s">
        <v>177</v>
      </c>
      <c r="E352" s="252" t="s">
        <v>21</v>
      </c>
      <c r="F352" s="253" t="s">
        <v>2388</v>
      </c>
      <c r="G352" s="230"/>
      <c r="H352" s="254">
        <v>2.0659999999999998</v>
      </c>
      <c r="I352" s="234"/>
      <c r="J352" s="230"/>
      <c r="K352" s="230"/>
      <c r="L352" s="235"/>
      <c r="M352" s="236"/>
      <c r="N352" s="237"/>
      <c r="O352" s="237"/>
      <c r="P352" s="237"/>
      <c r="Q352" s="237"/>
      <c r="R352" s="237"/>
      <c r="S352" s="237"/>
      <c r="T352" s="238"/>
      <c r="AT352" s="239" t="s">
        <v>177</v>
      </c>
      <c r="AU352" s="239" t="s">
        <v>80</v>
      </c>
      <c r="AV352" s="13" t="s">
        <v>80</v>
      </c>
      <c r="AW352" s="13" t="s">
        <v>35</v>
      </c>
      <c r="AX352" s="13" t="s">
        <v>78</v>
      </c>
      <c r="AY352" s="239" t="s">
        <v>168</v>
      </c>
    </row>
    <row r="353" spans="2:65" s="1" customFormat="1" ht="31.5" customHeight="1">
      <c r="B353" s="42"/>
      <c r="C353" s="205" t="s">
        <v>590</v>
      </c>
      <c r="D353" s="205" t="s">
        <v>170</v>
      </c>
      <c r="E353" s="206" t="s">
        <v>2389</v>
      </c>
      <c r="F353" s="207" t="s">
        <v>2390</v>
      </c>
      <c r="G353" s="208" t="s">
        <v>173</v>
      </c>
      <c r="H353" s="209">
        <v>46.573999999999998</v>
      </c>
      <c r="I353" s="210"/>
      <c r="J353" s="211">
        <f>ROUND(I353*H353,2)</f>
        <v>0</v>
      </c>
      <c r="K353" s="207" t="s">
        <v>21</v>
      </c>
      <c r="L353" s="62"/>
      <c r="M353" s="212" t="s">
        <v>21</v>
      </c>
      <c r="N353" s="213" t="s">
        <v>42</v>
      </c>
      <c r="O353" s="43"/>
      <c r="P353" s="214">
        <f>O353*H353</f>
        <v>0</v>
      </c>
      <c r="Q353" s="214">
        <v>8.5000000000000006E-3</v>
      </c>
      <c r="R353" s="214">
        <f>Q353*H353</f>
        <v>0.39587900000000004</v>
      </c>
      <c r="S353" s="214">
        <v>0</v>
      </c>
      <c r="T353" s="215">
        <f>S353*H353</f>
        <v>0</v>
      </c>
      <c r="AR353" s="25" t="s">
        <v>175</v>
      </c>
      <c r="AT353" s="25" t="s">
        <v>170</v>
      </c>
      <c r="AU353" s="25" t="s">
        <v>80</v>
      </c>
      <c r="AY353" s="25" t="s">
        <v>168</v>
      </c>
      <c r="BE353" s="216">
        <f>IF(N353="základní",J353,0)</f>
        <v>0</v>
      </c>
      <c r="BF353" s="216">
        <f>IF(N353="snížená",J353,0)</f>
        <v>0</v>
      </c>
      <c r="BG353" s="216">
        <f>IF(N353="zákl. přenesená",J353,0)</f>
        <v>0</v>
      </c>
      <c r="BH353" s="216">
        <f>IF(N353="sníž. přenesená",J353,0)</f>
        <v>0</v>
      </c>
      <c r="BI353" s="216">
        <f>IF(N353="nulová",J353,0)</f>
        <v>0</v>
      </c>
      <c r="BJ353" s="25" t="s">
        <v>78</v>
      </c>
      <c r="BK353" s="216">
        <f>ROUND(I353*H353,2)</f>
        <v>0</v>
      </c>
      <c r="BL353" s="25" t="s">
        <v>175</v>
      </c>
      <c r="BM353" s="25" t="s">
        <v>2391</v>
      </c>
    </row>
    <row r="354" spans="2:65" s="12" customFormat="1" ht="13.5">
      <c r="B354" s="217"/>
      <c r="C354" s="218"/>
      <c r="D354" s="219" t="s">
        <v>177</v>
      </c>
      <c r="E354" s="220" t="s">
        <v>21</v>
      </c>
      <c r="F354" s="221" t="s">
        <v>426</v>
      </c>
      <c r="G354" s="218"/>
      <c r="H354" s="222" t="s">
        <v>21</v>
      </c>
      <c r="I354" s="223"/>
      <c r="J354" s="218"/>
      <c r="K354" s="218"/>
      <c r="L354" s="224"/>
      <c r="M354" s="225"/>
      <c r="N354" s="226"/>
      <c r="O354" s="226"/>
      <c r="P354" s="226"/>
      <c r="Q354" s="226"/>
      <c r="R354" s="226"/>
      <c r="S354" s="226"/>
      <c r="T354" s="227"/>
      <c r="AT354" s="228" t="s">
        <v>177</v>
      </c>
      <c r="AU354" s="228" t="s">
        <v>80</v>
      </c>
      <c r="AV354" s="12" t="s">
        <v>78</v>
      </c>
      <c r="AW354" s="12" t="s">
        <v>35</v>
      </c>
      <c r="AX354" s="12" t="s">
        <v>71</v>
      </c>
      <c r="AY354" s="228" t="s">
        <v>168</v>
      </c>
    </row>
    <row r="355" spans="2:65" s="12" customFormat="1" ht="13.5">
      <c r="B355" s="217"/>
      <c r="C355" s="218"/>
      <c r="D355" s="219" t="s">
        <v>177</v>
      </c>
      <c r="E355" s="220" t="s">
        <v>21</v>
      </c>
      <c r="F355" s="221" t="s">
        <v>2352</v>
      </c>
      <c r="G355" s="218"/>
      <c r="H355" s="222" t="s">
        <v>21</v>
      </c>
      <c r="I355" s="223"/>
      <c r="J355" s="218"/>
      <c r="K355" s="218"/>
      <c r="L355" s="224"/>
      <c r="M355" s="225"/>
      <c r="N355" s="226"/>
      <c r="O355" s="226"/>
      <c r="P355" s="226"/>
      <c r="Q355" s="226"/>
      <c r="R355" s="226"/>
      <c r="S355" s="226"/>
      <c r="T355" s="227"/>
      <c r="AT355" s="228" t="s">
        <v>177</v>
      </c>
      <c r="AU355" s="228" t="s">
        <v>80</v>
      </c>
      <c r="AV355" s="12" t="s">
        <v>78</v>
      </c>
      <c r="AW355" s="12" t="s">
        <v>35</v>
      </c>
      <c r="AX355" s="12" t="s">
        <v>71</v>
      </c>
      <c r="AY355" s="228" t="s">
        <v>168</v>
      </c>
    </row>
    <row r="356" spans="2:65" s="13" customFormat="1" ht="13.5">
      <c r="B356" s="229"/>
      <c r="C356" s="230"/>
      <c r="D356" s="219" t="s">
        <v>177</v>
      </c>
      <c r="E356" s="231" t="s">
        <v>21</v>
      </c>
      <c r="F356" s="232" t="s">
        <v>2392</v>
      </c>
      <c r="G356" s="230"/>
      <c r="H356" s="233">
        <v>1.742</v>
      </c>
      <c r="I356" s="234"/>
      <c r="J356" s="230"/>
      <c r="K356" s="230"/>
      <c r="L356" s="235"/>
      <c r="M356" s="236"/>
      <c r="N356" s="237"/>
      <c r="O356" s="237"/>
      <c r="P356" s="237"/>
      <c r="Q356" s="237"/>
      <c r="R356" s="237"/>
      <c r="S356" s="237"/>
      <c r="T356" s="238"/>
      <c r="AT356" s="239" t="s">
        <v>177</v>
      </c>
      <c r="AU356" s="239" t="s">
        <v>80</v>
      </c>
      <c r="AV356" s="13" t="s">
        <v>80</v>
      </c>
      <c r="AW356" s="13" t="s">
        <v>35</v>
      </c>
      <c r="AX356" s="13" t="s">
        <v>71</v>
      </c>
      <c r="AY356" s="239" t="s">
        <v>168</v>
      </c>
    </row>
    <row r="357" spans="2:65" s="15" customFormat="1" ht="13.5">
      <c r="B357" s="268"/>
      <c r="C357" s="269"/>
      <c r="D357" s="219" t="s">
        <v>177</v>
      </c>
      <c r="E357" s="270" t="s">
        <v>21</v>
      </c>
      <c r="F357" s="271" t="s">
        <v>428</v>
      </c>
      <c r="G357" s="269"/>
      <c r="H357" s="272">
        <v>1.742</v>
      </c>
      <c r="I357" s="273"/>
      <c r="J357" s="269"/>
      <c r="K357" s="269"/>
      <c r="L357" s="274"/>
      <c r="M357" s="275"/>
      <c r="N357" s="276"/>
      <c r="O357" s="276"/>
      <c r="P357" s="276"/>
      <c r="Q357" s="276"/>
      <c r="R357" s="276"/>
      <c r="S357" s="276"/>
      <c r="T357" s="277"/>
      <c r="AT357" s="278" t="s">
        <v>177</v>
      </c>
      <c r="AU357" s="278" t="s">
        <v>80</v>
      </c>
      <c r="AV357" s="15" t="s">
        <v>190</v>
      </c>
      <c r="AW357" s="15" t="s">
        <v>35</v>
      </c>
      <c r="AX357" s="15" t="s">
        <v>71</v>
      </c>
      <c r="AY357" s="278" t="s">
        <v>168</v>
      </c>
    </row>
    <row r="358" spans="2:65" s="12" customFormat="1" ht="13.5">
      <c r="B358" s="217"/>
      <c r="C358" s="218"/>
      <c r="D358" s="219" t="s">
        <v>177</v>
      </c>
      <c r="E358" s="220" t="s">
        <v>21</v>
      </c>
      <c r="F358" s="221" t="s">
        <v>429</v>
      </c>
      <c r="G358" s="218"/>
      <c r="H358" s="222" t="s">
        <v>21</v>
      </c>
      <c r="I358" s="223"/>
      <c r="J358" s="218"/>
      <c r="K358" s="218"/>
      <c r="L358" s="224"/>
      <c r="M358" s="225"/>
      <c r="N358" s="226"/>
      <c r="O358" s="226"/>
      <c r="P358" s="226"/>
      <c r="Q358" s="226"/>
      <c r="R358" s="226"/>
      <c r="S358" s="226"/>
      <c r="T358" s="227"/>
      <c r="AT358" s="228" t="s">
        <v>177</v>
      </c>
      <c r="AU358" s="228" t="s">
        <v>80</v>
      </c>
      <c r="AV358" s="12" t="s">
        <v>78</v>
      </c>
      <c r="AW358" s="12" t="s">
        <v>35</v>
      </c>
      <c r="AX358" s="12" t="s">
        <v>71</v>
      </c>
      <c r="AY358" s="228" t="s">
        <v>168</v>
      </c>
    </row>
    <row r="359" spans="2:65" s="12" customFormat="1" ht="13.5">
      <c r="B359" s="217"/>
      <c r="C359" s="218"/>
      <c r="D359" s="219" t="s">
        <v>177</v>
      </c>
      <c r="E359" s="220" t="s">
        <v>21</v>
      </c>
      <c r="F359" s="221" t="s">
        <v>2352</v>
      </c>
      <c r="G359" s="218"/>
      <c r="H359" s="222" t="s">
        <v>21</v>
      </c>
      <c r="I359" s="223"/>
      <c r="J359" s="218"/>
      <c r="K359" s="218"/>
      <c r="L359" s="224"/>
      <c r="M359" s="225"/>
      <c r="N359" s="226"/>
      <c r="O359" s="226"/>
      <c r="P359" s="226"/>
      <c r="Q359" s="226"/>
      <c r="R359" s="226"/>
      <c r="S359" s="226"/>
      <c r="T359" s="227"/>
      <c r="AT359" s="228" t="s">
        <v>177</v>
      </c>
      <c r="AU359" s="228" t="s">
        <v>80</v>
      </c>
      <c r="AV359" s="12" t="s">
        <v>78</v>
      </c>
      <c r="AW359" s="12" t="s">
        <v>35</v>
      </c>
      <c r="AX359" s="12" t="s">
        <v>71</v>
      </c>
      <c r="AY359" s="228" t="s">
        <v>168</v>
      </c>
    </row>
    <row r="360" spans="2:65" s="13" customFormat="1" ht="13.5">
      <c r="B360" s="229"/>
      <c r="C360" s="230"/>
      <c r="D360" s="219" t="s">
        <v>177</v>
      </c>
      <c r="E360" s="231" t="s">
        <v>21</v>
      </c>
      <c r="F360" s="232" t="s">
        <v>2393</v>
      </c>
      <c r="G360" s="230"/>
      <c r="H360" s="233">
        <v>9.7100000000000009</v>
      </c>
      <c r="I360" s="234"/>
      <c r="J360" s="230"/>
      <c r="K360" s="230"/>
      <c r="L360" s="235"/>
      <c r="M360" s="236"/>
      <c r="N360" s="237"/>
      <c r="O360" s="237"/>
      <c r="P360" s="237"/>
      <c r="Q360" s="237"/>
      <c r="R360" s="237"/>
      <c r="S360" s="237"/>
      <c r="T360" s="238"/>
      <c r="AT360" s="239" t="s">
        <v>177</v>
      </c>
      <c r="AU360" s="239" t="s">
        <v>80</v>
      </c>
      <c r="AV360" s="13" t="s">
        <v>80</v>
      </c>
      <c r="AW360" s="13" t="s">
        <v>35</v>
      </c>
      <c r="AX360" s="13" t="s">
        <v>71</v>
      </c>
      <c r="AY360" s="239" t="s">
        <v>168</v>
      </c>
    </row>
    <row r="361" spans="2:65" s="13" customFormat="1" ht="13.5">
      <c r="B361" s="229"/>
      <c r="C361" s="230"/>
      <c r="D361" s="219" t="s">
        <v>177</v>
      </c>
      <c r="E361" s="231" t="s">
        <v>21</v>
      </c>
      <c r="F361" s="232" t="s">
        <v>2394</v>
      </c>
      <c r="G361" s="230"/>
      <c r="H361" s="233">
        <v>8.4250000000000007</v>
      </c>
      <c r="I361" s="234"/>
      <c r="J361" s="230"/>
      <c r="K361" s="230"/>
      <c r="L361" s="235"/>
      <c r="M361" s="236"/>
      <c r="N361" s="237"/>
      <c r="O361" s="237"/>
      <c r="P361" s="237"/>
      <c r="Q361" s="237"/>
      <c r="R361" s="237"/>
      <c r="S361" s="237"/>
      <c r="T361" s="238"/>
      <c r="AT361" s="239" t="s">
        <v>177</v>
      </c>
      <c r="AU361" s="239" t="s">
        <v>80</v>
      </c>
      <c r="AV361" s="13" t="s">
        <v>80</v>
      </c>
      <c r="AW361" s="13" t="s">
        <v>35</v>
      </c>
      <c r="AX361" s="13" t="s">
        <v>71</v>
      </c>
      <c r="AY361" s="239" t="s">
        <v>168</v>
      </c>
    </row>
    <row r="362" spans="2:65" s="12" customFormat="1" ht="13.5">
      <c r="B362" s="217"/>
      <c r="C362" s="218"/>
      <c r="D362" s="219" t="s">
        <v>177</v>
      </c>
      <c r="E362" s="220" t="s">
        <v>21</v>
      </c>
      <c r="F362" s="221" t="s">
        <v>2395</v>
      </c>
      <c r="G362" s="218"/>
      <c r="H362" s="222" t="s">
        <v>21</v>
      </c>
      <c r="I362" s="223"/>
      <c r="J362" s="218"/>
      <c r="K362" s="218"/>
      <c r="L362" s="224"/>
      <c r="M362" s="225"/>
      <c r="N362" s="226"/>
      <c r="O362" s="226"/>
      <c r="P362" s="226"/>
      <c r="Q362" s="226"/>
      <c r="R362" s="226"/>
      <c r="S362" s="226"/>
      <c r="T362" s="227"/>
      <c r="AT362" s="228" t="s">
        <v>177</v>
      </c>
      <c r="AU362" s="228" t="s">
        <v>80</v>
      </c>
      <c r="AV362" s="12" t="s">
        <v>78</v>
      </c>
      <c r="AW362" s="12" t="s">
        <v>35</v>
      </c>
      <c r="AX362" s="12" t="s">
        <v>71</v>
      </c>
      <c r="AY362" s="228" t="s">
        <v>168</v>
      </c>
    </row>
    <row r="363" spans="2:65" s="13" customFormat="1" ht="13.5">
      <c r="B363" s="229"/>
      <c r="C363" s="230"/>
      <c r="D363" s="219" t="s">
        <v>177</v>
      </c>
      <c r="E363" s="231" t="s">
        <v>21</v>
      </c>
      <c r="F363" s="232" t="s">
        <v>2396</v>
      </c>
      <c r="G363" s="230"/>
      <c r="H363" s="233">
        <v>11.098000000000001</v>
      </c>
      <c r="I363" s="234"/>
      <c r="J363" s="230"/>
      <c r="K363" s="230"/>
      <c r="L363" s="235"/>
      <c r="M363" s="236"/>
      <c r="N363" s="237"/>
      <c r="O363" s="237"/>
      <c r="P363" s="237"/>
      <c r="Q363" s="237"/>
      <c r="R363" s="237"/>
      <c r="S363" s="237"/>
      <c r="T363" s="238"/>
      <c r="AT363" s="239" t="s">
        <v>177</v>
      </c>
      <c r="AU363" s="239" t="s">
        <v>80</v>
      </c>
      <c r="AV363" s="13" t="s">
        <v>80</v>
      </c>
      <c r="AW363" s="13" t="s">
        <v>35</v>
      </c>
      <c r="AX363" s="13" t="s">
        <v>71</v>
      </c>
      <c r="AY363" s="239" t="s">
        <v>168</v>
      </c>
    </row>
    <row r="364" spans="2:65" s="13" customFormat="1" ht="13.5">
      <c r="B364" s="229"/>
      <c r="C364" s="230"/>
      <c r="D364" s="219" t="s">
        <v>177</v>
      </c>
      <c r="E364" s="231" t="s">
        <v>21</v>
      </c>
      <c r="F364" s="232" t="s">
        <v>2397</v>
      </c>
      <c r="G364" s="230"/>
      <c r="H364" s="233">
        <v>9.6289999999999996</v>
      </c>
      <c r="I364" s="234"/>
      <c r="J364" s="230"/>
      <c r="K364" s="230"/>
      <c r="L364" s="235"/>
      <c r="M364" s="236"/>
      <c r="N364" s="237"/>
      <c r="O364" s="237"/>
      <c r="P364" s="237"/>
      <c r="Q364" s="237"/>
      <c r="R364" s="237"/>
      <c r="S364" s="237"/>
      <c r="T364" s="238"/>
      <c r="AT364" s="239" t="s">
        <v>177</v>
      </c>
      <c r="AU364" s="239" t="s">
        <v>80</v>
      </c>
      <c r="AV364" s="13" t="s">
        <v>80</v>
      </c>
      <c r="AW364" s="13" t="s">
        <v>35</v>
      </c>
      <c r="AX364" s="13" t="s">
        <v>71</v>
      </c>
      <c r="AY364" s="239" t="s">
        <v>168</v>
      </c>
    </row>
    <row r="365" spans="2:65" s="12" customFormat="1" ht="13.5">
      <c r="B365" s="217"/>
      <c r="C365" s="218"/>
      <c r="D365" s="219" t="s">
        <v>177</v>
      </c>
      <c r="E365" s="220" t="s">
        <v>21</v>
      </c>
      <c r="F365" s="221" t="s">
        <v>2368</v>
      </c>
      <c r="G365" s="218"/>
      <c r="H365" s="222" t="s">
        <v>21</v>
      </c>
      <c r="I365" s="223"/>
      <c r="J365" s="218"/>
      <c r="K365" s="218"/>
      <c r="L365" s="224"/>
      <c r="M365" s="225"/>
      <c r="N365" s="226"/>
      <c r="O365" s="226"/>
      <c r="P365" s="226"/>
      <c r="Q365" s="226"/>
      <c r="R365" s="226"/>
      <c r="S365" s="226"/>
      <c r="T365" s="227"/>
      <c r="AT365" s="228" t="s">
        <v>177</v>
      </c>
      <c r="AU365" s="228" t="s">
        <v>80</v>
      </c>
      <c r="AV365" s="12" t="s">
        <v>78</v>
      </c>
      <c r="AW365" s="12" t="s">
        <v>35</v>
      </c>
      <c r="AX365" s="12" t="s">
        <v>71</v>
      </c>
      <c r="AY365" s="228" t="s">
        <v>168</v>
      </c>
    </row>
    <row r="366" spans="2:65" s="13" customFormat="1" ht="13.5">
      <c r="B366" s="229"/>
      <c r="C366" s="230"/>
      <c r="D366" s="219" t="s">
        <v>177</v>
      </c>
      <c r="E366" s="231" t="s">
        <v>21</v>
      </c>
      <c r="F366" s="232" t="s">
        <v>2398</v>
      </c>
      <c r="G366" s="230"/>
      <c r="H366" s="233">
        <v>3.2360000000000002</v>
      </c>
      <c r="I366" s="234"/>
      <c r="J366" s="230"/>
      <c r="K366" s="230"/>
      <c r="L366" s="235"/>
      <c r="M366" s="236"/>
      <c r="N366" s="237"/>
      <c r="O366" s="237"/>
      <c r="P366" s="237"/>
      <c r="Q366" s="237"/>
      <c r="R366" s="237"/>
      <c r="S366" s="237"/>
      <c r="T366" s="238"/>
      <c r="AT366" s="239" t="s">
        <v>177</v>
      </c>
      <c r="AU366" s="239" t="s">
        <v>80</v>
      </c>
      <c r="AV366" s="13" t="s">
        <v>80</v>
      </c>
      <c r="AW366" s="13" t="s">
        <v>35</v>
      </c>
      <c r="AX366" s="13" t="s">
        <v>71</v>
      </c>
      <c r="AY366" s="239" t="s">
        <v>168</v>
      </c>
    </row>
    <row r="367" spans="2:65" s="13" customFormat="1" ht="13.5">
      <c r="B367" s="229"/>
      <c r="C367" s="230"/>
      <c r="D367" s="219" t="s">
        <v>177</v>
      </c>
      <c r="E367" s="231" t="s">
        <v>21</v>
      </c>
      <c r="F367" s="232" t="s">
        <v>2399</v>
      </c>
      <c r="G367" s="230"/>
      <c r="H367" s="233">
        <v>2.734</v>
      </c>
      <c r="I367" s="234"/>
      <c r="J367" s="230"/>
      <c r="K367" s="230"/>
      <c r="L367" s="235"/>
      <c r="M367" s="236"/>
      <c r="N367" s="237"/>
      <c r="O367" s="237"/>
      <c r="P367" s="237"/>
      <c r="Q367" s="237"/>
      <c r="R367" s="237"/>
      <c r="S367" s="237"/>
      <c r="T367" s="238"/>
      <c r="AT367" s="239" t="s">
        <v>177</v>
      </c>
      <c r="AU367" s="239" t="s">
        <v>80</v>
      </c>
      <c r="AV367" s="13" t="s">
        <v>80</v>
      </c>
      <c r="AW367" s="13" t="s">
        <v>35</v>
      </c>
      <c r="AX367" s="13" t="s">
        <v>71</v>
      </c>
      <c r="AY367" s="239" t="s">
        <v>168</v>
      </c>
    </row>
    <row r="368" spans="2:65" s="15" customFormat="1" ht="13.5">
      <c r="B368" s="268"/>
      <c r="C368" s="269"/>
      <c r="D368" s="219" t="s">
        <v>177</v>
      </c>
      <c r="E368" s="270" t="s">
        <v>21</v>
      </c>
      <c r="F368" s="271" t="s">
        <v>428</v>
      </c>
      <c r="G368" s="269"/>
      <c r="H368" s="272">
        <v>44.832000000000001</v>
      </c>
      <c r="I368" s="273"/>
      <c r="J368" s="269"/>
      <c r="K368" s="269"/>
      <c r="L368" s="274"/>
      <c r="M368" s="275"/>
      <c r="N368" s="276"/>
      <c r="O368" s="276"/>
      <c r="P368" s="276"/>
      <c r="Q368" s="276"/>
      <c r="R368" s="276"/>
      <c r="S368" s="276"/>
      <c r="T368" s="277"/>
      <c r="AT368" s="278" t="s">
        <v>177</v>
      </c>
      <c r="AU368" s="278" t="s">
        <v>80</v>
      </c>
      <c r="AV368" s="15" t="s">
        <v>190</v>
      </c>
      <c r="AW368" s="15" t="s">
        <v>35</v>
      </c>
      <c r="AX368" s="15" t="s">
        <v>71</v>
      </c>
      <c r="AY368" s="278" t="s">
        <v>168</v>
      </c>
    </row>
    <row r="369" spans="2:65" s="14" customFormat="1" ht="13.5">
      <c r="B369" s="240"/>
      <c r="C369" s="241"/>
      <c r="D369" s="242" t="s">
        <v>177</v>
      </c>
      <c r="E369" s="243" t="s">
        <v>21</v>
      </c>
      <c r="F369" s="244" t="s">
        <v>184</v>
      </c>
      <c r="G369" s="241"/>
      <c r="H369" s="245">
        <v>46.573999999999998</v>
      </c>
      <c r="I369" s="246"/>
      <c r="J369" s="241"/>
      <c r="K369" s="241"/>
      <c r="L369" s="247"/>
      <c r="M369" s="248"/>
      <c r="N369" s="249"/>
      <c r="O369" s="249"/>
      <c r="P369" s="249"/>
      <c r="Q369" s="249"/>
      <c r="R369" s="249"/>
      <c r="S369" s="249"/>
      <c r="T369" s="250"/>
      <c r="AT369" s="251" t="s">
        <v>177</v>
      </c>
      <c r="AU369" s="251" t="s">
        <v>80</v>
      </c>
      <c r="AV369" s="14" t="s">
        <v>175</v>
      </c>
      <c r="AW369" s="14" t="s">
        <v>35</v>
      </c>
      <c r="AX369" s="14" t="s">
        <v>78</v>
      </c>
      <c r="AY369" s="251" t="s">
        <v>168</v>
      </c>
    </row>
    <row r="370" spans="2:65" s="1" customFormat="1" ht="22.5" customHeight="1">
      <c r="B370" s="42"/>
      <c r="C370" s="255" t="s">
        <v>595</v>
      </c>
      <c r="D370" s="255" t="s">
        <v>253</v>
      </c>
      <c r="E370" s="256" t="s">
        <v>454</v>
      </c>
      <c r="F370" s="257" t="s">
        <v>455</v>
      </c>
      <c r="G370" s="258" t="s">
        <v>173</v>
      </c>
      <c r="H370" s="259">
        <v>45.728999999999999</v>
      </c>
      <c r="I370" s="260"/>
      <c r="J370" s="261">
        <f>ROUND(I370*H370,2)</f>
        <v>0</v>
      </c>
      <c r="K370" s="257" t="s">
        <v>174</v>
      </c>
      <c r="L370" s="262"/>
      <c r="M370" s="263" t="s">
        <v>21</v>
      </c>
      <c r="N370" s="264" t="s">
        <v>42</v>
      </c>
      <c r="O370" s="43"/>
      <c r="P370" s="214">
        <f>O370*H370</f>
        <v>0</v>
      </c>
      <c r="Q370" s="214">
        <v>2.3800000000000002E-3</v>
      </c>
      <c r="R370" s="214">
        <f>Q370*H370</f>
        <v>0.10883502</v>
      </c>
      <c r="S370" s="214">
        <v>0</v>
      </c>
      <c r="T370" s="215">
        <f>S370*H370</f>
        <v>0</v>
      </c>
      <c r="AR370" s="25" t="s">
        <v>237</v>
      </c>
      <c r="AT370" s="25" t="s">
        <v>253</v>
      </c>
      <c r="AU370" s="25" t="s">
        <v>80</v>
      </c>
      <c r="AY370" s="25" t="s">
        <v>168</v>
      </c>
      <c r="BE370" s="216">
        <f>IF(N370="základní",J370,0)</f>
        <v>0</v>
      </c>
      <c r="BF370" s="216">
        <f>IF(N370="snížená",J370,0)</f>
        <v>0</v>
      </c>
      <c r="BG370" s="216">
        <f>IF(N370="zákl. přenesená",J370,0)</f>
        <v>0</v>
      </c>
      <c r="BH370" s="216">
        <f>IF(N370="sníž. přenesená",J370,0)</f>
        <v>0</v>
      </c>
      <c r="BI370" s="216">
        <f>IF(N370="nulová",J370,0)</f>
        <v>0</v>
      </c>
      <c r="BJ370" s="25" t="s">
        <v>78</v>
      </c>
      <c r="BK370" s="216">
        <f>ROUND(I370*H370,2)</f>
        <v>0</v>
      </c>
      <c r="BL370" s="25" t="s">
        <v>175</v>
      </c>
      <c r="BM370" s="25" t="s">
        <v>2400</v>
      </c>
    </row>
    <row r="371" spans="2:65" s="13" customFormat="1" ht="13.5">
      <c r="B371" s="229"/>
      <c r="C371" s="230"/>
      <c r="D371" s="242" t="s">
        <v>177</v>
      </c>
      <c r="E371" s="252" t="s">
        <v>21</v>
      </c>
      <c r="F371" s="253" t="s">
        <v>2401</v>
      </c>
      <c r="G371" s="230"/>
      <c r="H371" s="254">
        <v>45.728999999999999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AT371" s="239" t="s">
        <v>177</v>
      </c>
      <c r="AU371" s="239" t="s">
        <v>80</v>
      </c>
      <c r="AV371" s="13" t="s">
        <v>80</v>
      </c>
      <c r="AW371" s="13" t="s">
        <v>35</v>
      </c>
      <c r="AX371" s="13" t="s">
        <v>78</v>
      </c>
      <c r="AY371" s="239" t="s">
        <v>168</v>
      </c>
    </row>
    <row r="372" spans="2:65" s="1" customFormat="1" ht="31.5" customHeight="1">
      <c r="B372" s="42"/>
      <c r="C372" s="205" t="s">
        <v>600</v>
      </c>
      <c r="D372" s="205" t="s">
        <v>170</v>
      </c>
      <c r="E372" s="206" t="s">
        <v>2402</v>
      </c>
      <c r="F372" s="207" t="s">
        <v>2403</v>
      </c>
      <c r="G372" s="208" t="s">
        <v>173</v>
      </c>
      <c r="H372" s="209">
        <v>725.846</v>
      </c>
      <c r="I372" s="210"/>
      <c r="J372" s="211">
        <f>ROUND(I372*H372,2)</f>
        <v>0</v>
      </c>
      <c r="K372" s="207" t="s">
        <v>21</v>
      </c>
      <c r="L372" s="62"/>
      <c r="M372" s="212" t="s">
        <v>21</v>
      </c>
      <c r="N372" s="213" t="s">
        <v>42</v>
      </c>
      <c r="O372" s="43"/>
      <c r="P372" s="214">
        <f>O372*H372</f>
        <v>0</v>
      </c>
      <c r="Q372" s="214">
        <v>8.5000000000000006E-3</v>
      </c>
      <c r="R372" s="214">
        <f>Q372*H372</f>
        <v>6.1696910000000003</v>
      </c>
      <c r="S372" s="214">
        <v>0</v>
      </c>
      <c r="T372" s="215">
        <f>S372*H372</f>
        <v>0</v>
      </c>
      <c r="AR372" s="25" t="s">
        <v>175</v>
      </c>
      <c r="AT372" s="25" t="s">
        <v>170</v>
      </c>
      <c r="AU372" s="25" t="s">
        <v>80</v>
      </c>
      <c r="AY372" s="25" t="s">
        <v>168</v>
      </c>
      <c r="BE372" s="216">
        <f>IF(N372="základní",J372,0)</f>
        <v>0</v>
      </c>
      <c r="BF372" s="216">
        <f>IF(N372="snížená",J372,0)</f>
        <v>0</v>
      </c>
      <c r="BG372" s="216">
        <f>IF(N372="zákl. přenesená",J372,0)</f>
        <v>0</v>
      </c>
      <c r="BH372" s="216">
        <f>IF(N372="sníž. přenesená",J372,0)</f>
        <v>0</v>
      </c>
      <c r="BI372" s="216">
        <f>IF(N372="nulová",J372,0)</f>
        <v>0</v>
      </c>
      <c r="BJ372" s="25" t="s">
        <v>78</v>
      </c>
      <c r="BK372" s="216">
        <f>ROUND(I372*H372,2)</f>
        <v>0</v>
      </c>
      <c r="BL372" s="25" t="s">
        <v>175</v>
      </c>
      <c r="BM372" s="25" t="s">
        <v>2404</v>
      </c>
    </row>
    <row r="373" spans="2:65" s="12" customFormat="1" ht="13.5">
      <c r="B373" s="217"/>
      <c r="C373" s="218"/>
      <c r="D373" s="219" t="s">
        <v>177</v>
      </c>
      <c r="E373" s="220" t="s">
        <v>21</v>
      </c>
      <c r="F373" s="221" t="s">
        <v>462</v>
      </c>
      <c r="G373" s="218"/>
      <c r="H373" s="222" t="s">
        <v>21</v>
      </c>
      <c r="I373" s="223"/>
      <c r="J373" s="218"/>
      <c r="K373" s="218"/>
      <c r="L373" s="224"/>
      <c r="M373" s="225"/>
      <c r="N373" s="226"/>
      <c r="O373" s="226"/>
      <c r="P373" s="226"/>
      <c r="Q373" s="226"/>
      <c r="R373" s="226"/>
      <c r="S373" s="226"/>
      <c r="T373" s="227"/>
      <c r="AT373" s="228" t="s">
        <v>177</v>
      </c>
      <c r="AU373" s="228" t="s">
        <v>80</v>
      </c>
      <c r="AV373" s="12" t="s">
        <v>78</v>
      </c>
      <c r="AW373" s="12" t="s">
        <v>35</v>
      </c>
      <c r="AX373" s="12" t="s">
        <v>71</v>
      </c>
      <c r="AY373" s="228" t="s">
        <v>168</v>
      </c>
    </row>
    <row r="374" spans="2:65" s="12" customFormat="1" ht="13.5">
      <c r="B374" s="217"/>
      <c r="C374" s="218"/>
      <c r="D374" s="219" t="s">
        <v>177</v>
      </c>
      <c r="E374" s="220" t="s">
        <v>21</v>
      </c>
      <c r="F374" s="221" t="s">
        <v>2352</v>
      </c>
      <c r="G374" s="218"/>
      <c r="H374" s="222" t="s">
        <v>21</v>
      </c>
      <c r="I374" s="223"/>
      <c r="J374" s="218"/>
      <c r="K374" s="218"/>
      <c r="L374" s="224"/>
      <c r="M374" s="225"/>
      <c r="N374" s="226"/>
      <c r="O374" s="226"/>
      <c r="P374" s="226"/>
      <c r="Q374" s="226"/>
      <c r="R374" s="226"/>
      <c r="S374" s="226"/>
      <c r="T374" s="227"/>
      <c r="AT374" s="228" t="s">
        <v>177</v>
      </c>
      <c r="AU374" s="228" t="s">
        <v>80</v>
      </c>
      <c r="AV374" s="12" t="s">
        <v>78</v>
      </c>
      <c r="AW374" s="12" t="s">
        <v>35</v>
      </c>
      <c r="AX374" s="12" t="s">
        <v>71</v>
      </c>
      <c r="AY374" s="228" t="s">
        <v>168</v>
      </c>
    </row>
    <row r="375" spans="2:65" s="13" customFormat="1" ht="13.5">
      <c r="B375" s="229"/>
      <c r="C375" s="230"/>
      <c r="D375" s="219" t="s">
        <v>177</v>
      </c>
      <c r="E375" s="231" t="s">
        <v>21</v>
      </c>
      <c r="F375" s="232" t="s">
        <v>2405</v>
      </c>
      <c r="G375" s="230"/>
      <c r="H375" s="233">
        <v>15.2</v>
      </c>
      <c r="I375" s="234"/>
      <c r="J375" s="230"/>
      <c r="K375" s="230"/>
      <c r="L375" s="235"/>
      <c r="M375" s="236"/>
      <c r="N375" s="237"/>
      <c r="O375" s="237"/>
      <c r="P375" s="237"/>
      <c r="Q375" s="237"/>
      <c r="R375" s="237"/>
      <c r="S375" s="237"/>
      <c r="T375" s="238"/>
      <c r="AT375" s="239" t="s">
        <v>177</v>
      </c>
      <c r="AU375" s="239" t="s">
        <v>80</v>
      </c>
      <c r="AV375" s="13" t="s">
        <v>80</v>
      </c>
      <c r="AW375" s="13" t="s">
        <v>35</v>
      </c>
      <c r="AX375" s="13" t="s">
        <v>71</v>
      </c>
      <c r="AY375" s="239" t="s">
        <v>168</v>
      </c>
    </row>
    <row r="376" spans="2:65" s="13" customFormat="1" ht="13.5">
      <c r="B376" s="229"/>
      <c r="C376" s="230"/>
      <c r="D376" s="219" t="s">
        <v>177</v>
      </c>
      <c r="E376" s="231" t="s">
        <v>21</v>
      </c>
      <c r="F376" s="232" t="s">
        <v>2406</v>
      </c>
      <c r="G376" s="230"/>
      <c r="H376" s="233">
        <v>2.5739999999999998</v>
      </c>
      <c r="I376" s="234"/>
      <c r="J376" s="230"/>
      <c r="K376" s="230"/>
      <c r="L376" s="235"/>
      <c r="M376" s="236"/>
      <c r="N376" s="237"/>
      <c r="O376" s="237"/>
      <c r="P376" s="237"/>
      <c r="Q376" s="237"/>
      <c r="R376" s="237"/>
      <c r="S376" s="237"/>
      <c r="T376" s="238"/>
      <c r="AT376" s="239" t="s">
        <v>177</v>
      </c>
      <c r="AU376" s="239" t="s">
        <v>80</v>
      </c>
      <c r="AV376" s="13" t="s">
        <v>80</v>
      </c>
      <c r="AW376" s="13" t="s">
        <v>35</v>
      </c>
      <c r="AX376" s="13" t="s">
        <v>71</v>
      </c>
      <c r="AY376" s="239" t="s">
        <v>168</v>
      </c>
    </row>
    <row r="377" spans="2:65" s="12" customFormat="1" ht="13.5">
      <c r="B377" s="217"/>
      <c r="C377" s="218"/>
      <c r="D377" s="219" t="s">
        <v>177</v>
      </c>
      <c r="E377" s="220" t="s">
        <v>21</v>
      </c>
      <c r="F377" s="221" t="s">
        <v>2359</v>
      </c>
      <c r="G377" s="218"/>
      <c r="H377" s="222" t="s">
        <v>21</v>
      </c>
      <c r="I377" s="223"/>
      <c r="J377" s="218"/>
      <c r="K377" s="218"/>
      <c r="L377" s="224"/>
      <c r="M377" s="225"/>
      <c r="N377" s="226"/>
      <c r="O377" s="226"/>
      <c r="P377" s="226"/>
      <c r="Q377" s="226"/>
      <c r="R377" s="226"/>
      <c r="S377" s="226"/>
      <c r="T377" s="227"/>
      <c r="AT377" s="228" t="s">
        <v>177</v>
      </c>
      <c r="AU377" s="228" t="s">
        <v>80</v>
      </c>
      <c r="AV377" s="12" t="s">
        <v>78</v>
      </c>
      <c r="AW377" s="12" t="s">
        <v>35</v>
      </c>
      <c r="AX377" s="12" t="s">
        <v>71</v>
      </c>
      <c r="AY377" s="228" t="s">
        <v>168</v>
      </c>
    </row>
    <row r="378" spans="2:65" s="13" customFormat="1" ht="13.5">
      <c r="B378" s="229"/>
      <c r="C378" s="230"/>
      <c r="D378" s="219" t="s">
        <v>177</v>
      </c>
      <c r="E378" s="231" t="s">
        <v>21</v>
      </c>
      <c r="F378" s="232" t="s">
        <v>2407</v>
      </c>
      <c r="G378" s="230"/>
      <c r="H378" s="233">
        <v>7.57</v>
      </c>
      <c r="I378" s="234"/>
      <c r="J378" s="230"/>
      <c r="K378" s="230"/>
      <c r="L378" s="235"/>
      <c r="M378" s="236"/>
      <c r="N378" s="237"/>
      <c r="O378" s="237"/>
      <c r="P378" s="237"/>
      <c r="Q378" s="237"/>
      <c r="R378" s="237"/>
      <c r="S378" s="237"/>
      <c r="T378" s="238"/>
      <c r="AT378" s="239" t="s">
        <v>177</v>
      </c>
      <c r="AU378" s="239" t="s">
        <v>80</v>
      </c>
      <c r="AV378" s="13" t="s">
        <v>80</v>
      </c>
      <c r="AW378" s="13" t="s">
        <v>35</v>
      </c>
      <c r="AX378" s="13" t="s">
        <v>71</v>
      </c>
      <c r="AY378" s="239" t="s">
        <v>168</v>
      </c>
    </row>
    <row r="379" spans="2:65" s="13" customFormat="1" ht="13.5">
      <c r="B379" s="229"/>
      <c r="C379" s="230"/>
      <c r="D379" s="219" t="s">
        <v>177</v>
      </c>
      <c r="E379" s="231" t="s">
        <v>21</v>
      </c>
      <c r="F379" s="232" t="s">
        <v>2408</v>
      </c>
      <c r="G379" s="230"/>
      <c r="H379" s="233">
        <v>0.53900000000000003</v>
      </c>
      <c r="I379" s="234"/>
      <c r="J379" s="230"/>
      <c r="K379" s="230"/>
      <c r="L379" s="235"/>
      <c r="M379" s="236"/>
      <c r="N379" s="237"/>
      <c r="O379" s="237"/>
      <c r="P379" s="237"/>
      <c r="Q379" s="237"/>
      <c r="R379" s="237"/>
      <c r="S379" s="237"/>
      <c r="T379" s="238"/>
      <c r="AT379" s="239" t="s">
        <v>177</v>
      </c>
      <c r="AU379" s="239" t="s">
        <v>80</v>
      </c>
      <c r="AV379" s="13" t="s">
        <v>80</v>
      </c>
      <c r="AW379" s="13" t="s">
        <v>35</v>
      </c>
      <c r="AX379" s="13" t="s">
        <v>71</v>
      </c>
      <c r="AY379" s="239" t="s">
        <v>168</v>
      </c>
    </row>
    <row r="380" spans="2:65" s="12" customFormat="1" ht="13.5">
      <c r="B380" s="217"/>
      <c r="C380" s="218"/>
      <c r="D380" s="219" t="s">
        <v>177</v>
      </c>
      <c r="E380" s="220" t="s">
        <v>21</v>
      </c>
      <c r="F380" s="221" t="s">
        <v>2395</v>
      </c>
      <c r="G380" s="218"/>
      <c r="H380" s="222" t="s">
        <v>21</v>
      </c>
      <c r="I380" s="223"/>
      <c r="J380" s="218"/>
      <c r="K380" s="218"/>
      <c r="L380" s="224"/>
      <c r="M380" s="225"/>
      <c r="N380" s="226"/>
      <c r="O380" s="226"/>
      <c r="P380" s="226"/>
      <c r="Q380" s="226"/>
      <c r="R380" s="226"/>
      <c r="S380" s="226"/>
      <c r="T380" s="227"/>
      <c r="AT380" s="228" t="s">
        <v>177</v>
      </c>
      <c r="AU380" s="228" t="s">
        <v>80</v>
      </c>
      <c r="AV380" s="12" t="s">
        <v>78</v>
      </c>
      <c r="AW380" s="12" t="s">
        <v>35</v>
      </c>
      <c r="AX380" s="12" t="s">
        <v>71</v>
      </c>
      <c r="AY380" s="228" t="s">
        <v>168</v>
      </c>
    </row>
    <row r="381" spans="2:65" s="13" customFormat="1" ht="13.5">
      <c r="B381" s="229"/>
      <c r="C381" s="230"/>
      <c r="D381" s="219" t="s">
        <v>177</v>
      </c>
      <c r="E381" s="231" t="s">
        <v>21</v>
      </c>
      <c r="F381" s="232" t="s">
        <v>2409</v>
      </c>
      <c r="G381" s="230"/>
      <c r="H381" s="233">
        <v>17.850000000000001</v>
      </c>
      <c r="I381" s="234"/>
      <c r="J381" s="230"/>
      <c r="K381" s="230"/>
      <c r="L381" s="235"/>
      <c r="M381" s="236"/>
      <c r="N381" s="237"/>
      <c r="O381" s="237"/>
      <c r="P381" s="237"/>
      <c r="Q381" s="237"/>
      <c r="R381" s="237"/>
      <c r="S381" s="237"/>
      <c r="T381" s="238"/>
      <c r="AT381" s="239" t="s">
        <v>177</v>
      </c>
      <c r="AU381" s="239" t="s">
        <v>80</v>
      </c>
      <c r="AV381" s="13" t="s">
        <v>80</v>
      </c>
      <c r="AW381" s="13" t="s">
        <v>35</v>
      </c>
      <c r="AX381" s="13" t="s">
        <v>71</v>
      </c>
      <c r="AY381" s="239" t="s">
        <v>168</v>
      </c>
    </row>
    <row r="382" spans="2:65" s="12" customFormat="1" ht="13.5">
      <c r="B382" s="217"/>
      <c r="C382" s="218"/>
      <c r="D382" s="219" t="s">
        <v>177</v>
      </c>
      <c r="E382" s="220" t="s">
        <v>21</v>
      </c>
      <c r="F382" s="221" t="s">
        <v>2368</v>
      </c>
      <c r="G382" s="218"/>
      <c r="H382" s="222" t="s">
        <v>21</v>
      </c>
      <c r="I382" s="223"/>
      <c r="J382" s="218"/>
      <c r="K382" s="218"/>
      <c r="L382" s="224"/>
      <c r="M382" s="225"/>
      <c r="N382" s="226"/>
      <c r="O382" s="226"/>
      <c r="P382" s="226"/>
      <c r="Q382" s="226"/>
      <c r="R382" s="226"/>
      <c r="S382" s="226"/>
      <c r="T382" s="227"/>
      <c r="AT382" s="228" t="s">
        <v>177</v>
      </c>
      <c r="AU382" s="228" t="s">
        <v>80</v>
      </c>
      <c r="AV382" s="12" t="s">
        <v>78</v>
      </c>
      <c r="AW382" s="12" t="s">
        <v>35</v>
      </c>
      <c r="AX382" s="12" t="s">
        <v>71</v>
      </c>
      <c r="AY382" s="228" t="s">
        <v>168</v>
      </c>
    </row>
    <row r="383" spans="2:65" s="13" customFormat="1" ht="13.5">
      <c r="B383" s="229"/>
      <c r="C383" s="230"/>
      <c r="D383" s="219" t="s">
        <v>177</v>
      </c>
      <c r="E383" s="231" t="s">
        <v>21</v>
      </c>
      <c r="F383" s="232" t="s">
        <v>2410</v>
      </c>
      <c r="G383" s="230"/>
      <c r="H383" s="233">
        <v>10.199999999999999</v>
      </c>
      <c r="I383" s="234"/>
      <c r="J383" s="230"/>
      <c r="K383" s="230"/>
      <c r="L383" s="235"/>
      <c r="M383" s="236"/>
      <c r="N383" s="237"/>
      <c r="O383" s="237"/>
      <c r="P383" s="237"/>
      <c r="Q383" s="237"/>
      <c r="R383" s="237"/>
      <c r="S383" s="237"/>
      <c r="T383" s="238"/>
      <c r="AT383" s="239" t="s">
        <v>177</v>
      </c>
      <c r="AU383" s="239" t="s">
        <v>80</v>
      </c>
      <c r="AV383" s="13" t="s">
        <v>80</v>
      </c>
      <c r="AW383" s="13" t="s">
        <v>35</v>
      </c>
      <c r="AX383" s="13" t="s">
        <v>71</v>
      </c>
      <c r="AY383" s="239" t="s">
        <v>168</v>
      </c>
    </row>
    <row r="384" spans="2:65" s="15" customFormat="1" ht="13.5">
      <c r="B384" s="268"/>
      <c r="C384" s="269"/>
      <c r="D384" s="219" t="s">
        <v>177</v>
      </c>
      <c r="E384" s="270" t="s">
        <v>21</v>
      </c>
      <c r="F384" s="271" t="s">
        <v>428</v>
      </c>
      <c r="G384" s="269"/>
      <c r="H384" s="272">
        <v>53.933</v>
      </c>
      <c r="I384" s="273"/>
      <c r="J384" s="269"/>
      <c r="K384" s="269"/>
      <c r="L384" s="274"/>
      <c r="M384" s="275"/>
      <c r="N384" s="276"/>
      <c r="O384" s="276"/>
      <c r="P384" s="276"/>
      <c r="Q384" s="276"/>
      <c r="R384" s="276"/>
      <c r="S384" s="276"/>
      <c r="T384" s="277"/>
      <c r="AT384" s="278" t="s">
        <v>177</v>
      </c>
      <c r="AU384" s="278" t="s">
        <v>80</v>
      </c>
      <c r="AV384" s="15" t="s">
        <v>190</v>
      </c>
      <c r="AW384" s="15" t="s">
        <v>35</v>
      </c>
      <c r="AX384" s="15" t="s">
        <v>71</v>
      </c>
      <c r="AY384" s="278" t="s">
        <v>168</v>
      </c>
    </row>
    <row r="385" spans="2:51" s="12" customFormat="1" ht="13.5">
      <c r="B385" s="217"/>
      <c r="C385" s="218"/>
      <c r="D385" s="219" t="s">
        <v>177</v>
      </c>
      <c r="E385" s="220" t="s">
        <v>21</v>
      </c>
      <c r="F385" s="221" t="s">
        <v>484</v>
      </c>
      <c r="G385" s="218"/>
      <c r="H385" s="222" t="s">
        <v>21</v>
      </c>
      <c r="I385" s="223"/>
      <c r="J385" s="218"/>
      <c r="K385" s="218"/>
      <c r="L385" s="224"/>
      <c r="M385" s="225"/>
      <c r="N385" s="226"/>
      <c r="O385" s="226"/>
      <c r="P385" s="226"/>
      <c r="Q385" s="226"/>
      <c r="R385" s="226"/>
      <c r="S385" s="226"/>
      <c r="T385" s="227"/>
      <c r="AT385" s="228" t="s">
        <v>177</v>
      </c>
      <c r="AU385" s="228" t="s">
        <v>80</v>
      </c>
      <c r="AV385" s="12" t="s">
        <v>78</v>
      </c>
      <c r="AW385" s="12" t="s">
        <v>35</v>
      </c>
      <c r="AX385" s="12" t="s">
        <v>71</v>
      </c>
      <c r="AY385" s="228" t="s">
        <v>168</v>
      </c>
    </row>
    <row r="386" spans="2:51" s="12" customFormat="1" ht="13.5">
      <c r="B386" s="217"/>
      <c r="C386" s="218"/>
      <c r="D386" s="219" t="s">
        <v>177</v>
      </c>
      <c r="E386" s="220" t="s">
        <v>21</v>
      </c>
      <c r="F386" s="221" t="s">
        <v>2352</v>
      </c>
      <c r="G386" s="218"/>
      <c r="H386" s="222" t="s">
        <v>21</v>
      </c>
      <c r="I386" s="223"/>
      <c r="J386" s="218"/>
      <c r="K386" s="218"/>
      <c r="L386" s="224"/>
      <c r="M386" s="225"/>
      <c r="N386" s="226"/>
      <c r="O386" s="226"/>
      <c r="P386" s="226"/>
      <c r="Q386" s="226"/>
      <c r="R386" s="226"/>
      <c r="S386" s="226"/>
      <c r="T386" s="227"/>
      <c r="AT386" s="228" t="s">
        <v>177</v>
      </c>
      <c r="AU386" s="228" t="s">
        <v>80</v>
      </c>
      <c r="AV386" s="12" t="s">
        <v>78</v>
      </c>
      <c r="AW386" s="12" t="s">
        <v>35</v>
      </c>
      <c r="AX386" s="12" t="s">
        <v>71</v>
      </c>
      <c r="AY386" s="228" t="s">
        <v>168</v>
      </c>
    </row>
    <row r="387" spans="2:51" s="13" customFormat="1" ht="13.5">
      <c r="B387" s="229"/>
      <c r="C387" s="230"/>
      <c r="D387" s="219" t="s">
        <v>177</v>
      </c>
      <c r="E387" s="231" t="s">
        <v>21</v>
      </c>
      <c r="F387" s="232" t="s">
        <v>2411</v>
      </c>
      <c r="G387" s="230"/>
      <c r="H387" s="233">
        <v>53.9</v>
      </c>
      <c r="I387" s="234"/>
      <c r="J387" s="230"/>
      <c r="K387" s="230"/>
      <c r="L387" s="235"/>
      <c r="M387" s="236"/>
      <c r="N387" s="237"/>
      <c r="O387" s="237"/>
      <c r="P387" s="237"/>
      <c r="Q387" s="237"/>
      <c r="R387" s="237"/>
      <c r="S387" s="237"/>
      <c r="T387" s="238"/>
      <c r="AT387" s="239" t="s">
        <v>177</v>
      </c>
      <c r="AU387" s="239" t="s">
        <v>80</v>
      </c>
      <c r="AV387" s="13" t="s">
        <v>80</v>
      </c>
      <c r="AW387" s="13" t="s">
        <v>35</v>
      </c>
      <c r="AX387" s="13" t="s">
        <v>71</v>
      </c>
      <c r="AY387" s="239" t="s">
        <v>168</v>
      </c>
    </row>
    <row r="388" spans="2:51" s="13" customFormat="1" ht="13.5">
      <c r="B388" s="229"/>
      <c r="C388" s="230"/>
      <c r="D388" s="219" t="s">
        <v>177</v>
      </c>
      <c r="E388" s="231" t="s">
        <v>21</v>
      </c>
      <c r="F388" s="232" t="s">
        <v>2412</v>
      </c>
      <c r="G388" s="230"/>
      <c r="H388" s="233">
        <v>-8.6180000000000003</v>
      </c>
      <c r="I388" s="234"/>
      <c r="J388" s="230"/>
      <c r="K388" s="230"/>
      <c r="L388" s="235"/>
      <c r="M388" s="236"/>
      <c r="N388" s="237"/>
      <c r="O388" s="237"/>
      <c r="P388" s="237"/>
      <c r="Q388" s="237"/>
      <c r="R388" s="237"/>
      <c r="S388" s="237"/>
      <c r="T388" s="238"/>
      <c r="AT388" s="239" t="s">
        <v>177</v>
      </c>
      <c r="AU388" s="239" t="s">
        <v>80</v>
      </c>
      <c r="AV388" s="13" t="s">
        <v>80</v>
      </c>
      <c r="AW388" s="13" t="s">
        <v>35</v>
      </c>
      <c r="AX388" s="13" t="s">
        <v>71</v>
      </c>
      <c r="AY388" s="239" t="s">
        <v>168</v>
      </c>
    </row>
    <row r="389" spans="2:51" s="13" customFormat="1" ht="13.5">
      <c r="B389" s="229"/>
      <c r="C389" s="230"/>
      <c r="D389" s="219" t="s">
        <v>177</v>
      </c>
      <c r="E389" s="231" t="s">
        <v>21</v>
      </c>
      <c r="F389" s="232" t="s">
        <v>2413</v>
      </c>
      <c r="G389" s="230"/>
      <c r="H389" s="233">
        <v>-13.657</v>
      </c>
      <c r="I389" s="234"/>
      <c r="J389" s="230"/>
      <c r="K389" s="230"/>
      <c r="L389" s="235"/>
      <c r="M389" s="236"/>
      <c r="N389" s="237"/>
      <c r="O389" s="237"/>
      <c r="P389" s="237"/>
      <c r="Q389" s="237"/>
      <c r="R389" s="237"/>
      <c r="S389" s="237"/>
      <c r="T389" s="238"/>
      <c r="AT389" s="239" t="s">
        <v>177</v>
      </c>
      <c r="AU389" s="239" t="s">
        <v>80</v>
      </c>
      <c r="AV389" s="13" t="s">
        <v>80</v>
      </c>
      <c r="AW389" s="13" t="s">
        <v>35</v>
      </c>
      <c r="AX389" s="13" t="s">
        <v>71</v>
      </c>
      <c r="AY389" s="239" t="s">
        <v>168</v>
      </c>
    </row>
    <row r="390" spans="2:51" s="13" customFormat="1" ht="13.5">
      <c r="B390" s="229"/>
      <c r="C390" s="230"/>
      <c r="D390" s="219" t="s">
        <v>177</v>
      </c>
      <c r="E390" s="231" t="s">
        <v>21</v>
      </c>
      <c r="F390" s="232" t="s">
        <v>2414</v>
      </c>
      <c r="G390" s="230"/>
      <c r="H390" s="233">
        <v>-1.1060000000000001</v>
      </c>
      <c r="I390" s="234"/>
      <c r="J390" s="230"/>
      <c r="K390" s="230"/>
      <c r="L390" s="235"/>
      <c r="M390" s="236"/>
      <c r="N390" s="237"/>
      <c r="O390" s="237"/>
      <c r="P390" s="237"/>
      <c r="Q390" s="237"/>
      <c r="R390" s="237"/>
      <c r="S390" s="237"/>
      <c r="T390" s="238"/>
      <c r="AT390" s="239" t="s">
        <v>177</v>
      </c>
      <c r="AU390" s="239" t="s">
        <v>80</v>
      </c>
      <c r="AV390" s="13" t="s">
        <v>80</v>
      </c>
      <c r="AW390" s="13" t="s">
        <v>35</v>
      </c>
      <c r="AX390" s="13" t="s">
        <v>71</v>
      </c>
      <c r="AY390" s="239" t="s">
        <v>168</v>
      </c>
    </row>
    <row r="391" spans="2:51" s="13" customFormat="1" ht="13.5">
      <c r="B391" s="229"/>
      <c r="C391" s="230"/>
      <c r="D391" s="219" t="s">
        <v>177</v>
      </c>
      <c r="E391" s="231" t="s">
        <v>21</v>
      </c>
      <c r="F391" s="232" t="s">
        <v>2415</v>
      </c>
      <c r="G391" s="230"/>
      <c r="H391" s="233">
        <v>-1.2230000000000001</v>
      </c>
      <c r="I391" s="234"/>
      <c r="J391" s="230"/>
      <c r="K391" s="230"/>
      <c r="L391" s="235"/>
      <c r="M391" s="236"/>
      <c r="N391" s="237"/>
      <c r="O391" s="237"/>
      <c r="P391" s="237"/>
      <c r="Q391" s="237"/>
      <c r="R391" s="237"/>
      <c r="S391" s="237"/>
      <c r="T391" s="238"/>
      <c r="AT391" s="239" t="s">
        <v>177</v>
      </c>
      <c r="AU391" s="239" t="s">
        <v>80</v>
      </c>
      <c r="AV391" s="13" t="s">
        <v>80</v>
      </c>
      <c r="AW391" s="13" t="s">
        <v>35</v>
      </c>
      <c r="AX391" s="13" t="s">
        <v>71</v>
      </c>
      <c r="AY391" s="239" t="s">
        <v>168</v>
      </c>
    </row>
    <row r="392" spans="2:51" s="13" customFormat="1" ht="13.5">
      <c r="B392" s="229"/>
      <c r="C392" s="230"/>
      <c r="D392" s="219" t="s">
        <v>177</v>
      </c>
      <c r="E392" s="231" t="s">
        <v>21</v>
      </c>
      <c r="F392" s="232" t="s">
        <v>2416</v>
      </c>
      <c r="G392" s="230"/>
      <c r="H392" s="233">
        <v>15.305999999999999</v>
      </c>
      <c r="I392" s="234"/>
      <c r="J392" s="230"/>
      <c r="K392" s="230"/>
      <c r="L392" s="235"/>
      <c r="M392" s="236"/>
      <c r="N392" s="237"/>
      <c r="O392" s="237"/>
      <c r="P392" s="237"/>
      <c r="Q392" s="237"/>
      <c r="R392" s="237"/>
      <c r="S392" s="237"/>
      <c r="T392" s="238"/>
      <c r="AT392" s="239" t="s">
        <v>177</v>
      </c>
      <c r="AU392" s="239" t="s">
        <v>80</v>
      </c>
      <c r="AV392" s="13" t="s">
        <v>80</v>
      </c>
      <c r="AW392" s="13" t="s">
        <v>35</v>
      </c>
      <c r="AX392" s="13" t="s">
        <v>71</v>
      </c>
      <c r="AY392" s="239" t="s">
        <v>168</v>
      </c>
    </row>
    <row r="393" spans="2:51" s="13" customFormat="1" ht="13.5">
      <c r="B393" s="229"/>
      <c r="C393" s="230"/>
      <c r="D393" s="219" t="s">
        <v>177</v>
      </c>
      <c r="E393" s="231" t="s">
        <v>21</v>
      </c>
      <c r="F393" s="232" t="s">
        <v>2417</v>
      </c>
      <c r="G393" s="230"/>
      <c r="H393" s="233">
        <v>-3.1739999999999999</v>
      </c>
      <c r="I393" s="234"/>
      <c r="J393" s="230"/>
      <c r="K393" s="230"/>
      <c r="L393" s="235"/>
      <c r="M393" s="236"/>
      <c r="N393" s="237"/>
      <c r="O393" s="237"/>
      <c r="P393" s="237"/>
      <c r="Q393" s="237"/>
      <c r="R393" s="237"/>
      <c r="S393" s="237"/>
      <c r="T393" s="238"/>
      <c r="AT393" s="239" t="s">
        <v>177</v>
      </c>
      <c r="AU393" s="239" t="s">
        <v>80</v>
      </c>
      <c r="AV393" s="13" t="s">
        <v>80</v>
      </c>
      <c r="AW393" s="13" t="s">
        <v>35</v>
      </c>
      <c r="AX393" s="13" t="s">
        <v>71</v>
      </c>
      <c r="AY393" s="239" t="s">
        <v>168</v>
      </c>
    </row>
    <row r="394" spans="2:51" s="13" customFormat="1" ht="13.5">
      <c r="B394" s="229"/>
      <c r="C394" s="230"/>
      <c r="D394" s="219" t="s">
        <v>177</v>
      </c>
      <c r="E394" s="231" t="s">
        <v>21</v>
      </c>
      <c r="F394" s="232" t="s">
        <v>2418</v>
      </c>
      <c r="G394" s="230"/>
      <c r="H394" s="233">
        <v>-2.2719999999999998</v>
      </c>
      <c r="I394" s="234"/>
      <c r="J394" s="230"/>
      <c r="K394" s="230"/>
      <c r="L394" s="235"/>
      <c r="M394" s="236"/>
      <c r="N394" s="237"/>
      <c r="O394" s="237"/>
      <c r="P394" s="237"/>
      <c r="Q394" s="237"/>
      <c r="R394" s="237"/>
      <c r="S394" s="237"/>
      <c r="T394" s="238"/>
      <c r="AT394" s="239" t="s">
        <v>177</v>
      </c>
      <c r="AU394" s="239" t="s">
        <v>80</v>
      </c>
      <c r="AV394" s="13" t="s">
        <v>80</v>
      </c>
      <c r="AW394" s="13" t="s">
        <v>35</v>
      </c>
      <c r="AX394" s="13" t="s">
        <v>71</v>
      </c>
      <c r="AY394" s="239" t="s">
        <v>168</v>
      </c>
    </row>
    <row r="395" spans="2:51" s="13" customFormat="1" ht="13.5">
      <c r="B395" s="229"/>
      <c r="C395" s="230"/>
      <c r="D395" s="219" t="s">
        <v>177</v>
      </c>
      <c r="E395" s="231" t="s">
        <v>21</v>
      </c>
      <c r="F395" s="232" t="s">
        <v>2419</v>
      </c>
      <c r="G395" s="230"/>
      <c r="H395" s="233">
        <v>244.8</v>
      </c>
      <c r="I395" s="234"/>
      <c r="J395" s="230"/>
      <c r="K395" s="230"/>
      <c r="L395" s="235"/>
      <c r="M395" s="236"/>
      <c r="N395" s="237"/>
      <c r="O395" s="237"/>
      <c r="P395" s="237"/>
      <c r="Q395" s="237"/>
      <c r="R395" s="237"/>
      <c r="S395" s="237"/>
      <c r="T395" s="238"/>
      <c r="AT395" s="239" t="s">
        <v>177</v>
      </c>
      <c r="AU395" s="239" t="s">
        <v>80</v>
      </c>
      <c r="AV395" s="13" t="s">
        <v>80</v>
      </c>
      <c r="AW395" s="13" t="s">
        <v>35</v>
      </c>
      <c r="AX395" s="13" t="s">
        <v>71</v>
      </c>
      <c r="AY395" s="239" t="s">
        <v>168</v>
      </c>
    </row>
    <row r="396" spans="2:51" s="13" customFormat="1" ht="13.5">
      <c r="B396" s="229"/>
      <c r="C396" s="230"/>
      <c r="D396" s="219" t="s">
        <v>177</v>
      </c>
      <c r="E396" s="231" t="s">
        <v>21</v>
      </c>
      <c r="F396" s="232" t="s">
        <v>2420</v>
      </c>
      <c r="G396" s="230"/>
      <c r="H396" s="233">
        <v>-47.573</v>
      </c>
      <c r="I396" s="234"/>
      <c r="J396" s="230"/>
      <c r="K396" s="230"/>
      <c r="L396" s="235"/>
      <c r="M396" s="236"/>
      <c r="N396" s="237"/>
      <c r="O396" s="237"/>
      <c r="P396" s="237"/>
      <c r="Q396" s="237"/>
      <c r="R396" s="237"/>
      <c r="S396" s="237"/>
      <c r="T396" s="238"/>
      <c r="AT396" s="239" t="s">
        <v>177</v>
      </c>
      <c r="AU396" s="239" t="s">
        <v>80</v>
      </c>
      <c r="AV396" s="13" t="s">
        <v>80</v>
      </c>
      <c r="AW396" s="13" t="s">
        <v>35</v>
      </c>
      <c r="AX396" s="13" t="s">
        <v>71</v>
      </c>
      <c r="AY396" s="239" t="s">
        <v>168</v>
      </c>
    </row>
    <row r="397" spans="2:51" s="13" customFormat="1" ht="13.5">
      <c r="B397" s="229"/>
      <c r="C397" s="230"/>
      <c r="D397" s="219" t="s">
        <v>177</v>
      </c>
      <c r="E397" s="231" t="s">
        <v>21</v>
      </c>
      <c r="F397" s="232" t="s">
        <v>2421</v>
      </c>
      <c r="G397" s="230"/>
      <c r="H397" s="233">
        <v>-41.276000000000003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AT397" s="239" t="s">
        <v>177</v>
      </c>
      <c r="AU397" s="239" t="s">
        <v>80</v>
      </c>
      <c r="AV397" s="13" t="s">
        <v>80</v>
      </c>
      <c r="AW397" s="13" t="s">
        <v>35</v>
      </c>
      <c r="AX397" s="13" t="s">
        <v>71</v>
      </c>
      <c r="AY397" s="239" t="s">
        <v>168</v>
      </c>
    </row>
    <row r="398" spans="2:51" s="12" customFormat="1" ht="13.5">
      <c r="B398" s="217"/>
      <c r="C398" s="218"/>
      <c r="D398" s="219" t="s">
        <v>177</v>
      </c>
      <c r="E398" s="220" t="s">
        <v>21</v>
      </c>
      <c r="F398" s="221" t="s">
        <v>2359</v>
      </c>
      <c r="G398" s="218"/>
      <c r="H398" s="222" t="s">
        <v>21</v>
      </c>
      <c r="I398" s="223"/>
      <c r="J398" s="218"/>
      <c r="K398" s="218"/>
      <c r="L398" s="224"/>
      <c r="M398" s="225"/>
      <c r="N398" s="226"/>
      <c r="O398" s="226"/>
      <c r="P398" s="226"/>
      <c r="Q398" s="226"/>
      <c r="R398" s="226"/>
      <c r="S398" s="226"/>
      <c r="T398" s="227"/>
      <c r="AT398" s="228" t="s">
        <v>177</v>
      </c>
      <c r="AU398" s="228" t="s">
        <v>80</v>
      </c>
      <c r="AV398" s="12" t="s">
        <v>78</v>
      </c>
      <c r="AW398" s="12" t="s">
        <v>35</v>
      </c>
      <c r="AX398" s="12" t="s">
        <v>71</v>
      </c>
      <c r="AY398" s="228" t="s">
        <v>168</v>
      </c>
    </row>
    <row r="399" spans="2:51" s="13" customFormat="1" ht="13.5">
      <c r="B399" s="229"/>
      <c r="C399" s="230"/>
      <c r="D399" s="219" t="s">
        <v>177</v>
      </c>
      <c r="E399" s="231" t="s">
        <v>21</v>
      </c>
      <c r="F399" s="232" t="s">
        <v>2422</v>
      </c>
      <c r="G399" s="230"/>
      <c r="H399" s="233">
        <v>21.5</v>
      </c>
      <c r="I399" s="234"/>
      <c r="J399" s="230"/>
      <c r="K399" s="230"/>
      <c r="L399" s="235"/>
      <c r="M399" s="236"/>
      <c r="N399" s="237"/>
      <c r="O399" s="237"/>
      <c r="P399" s="237"/>
      <c r="Q399" s="237"/>
      <c r="R399" s="237"/>
      <c r="S399" s="237"/>
      <c r="T399" s="238"/>
      <c r="AT399" s="239" t="s">
        <v>177</v>
      </c>
      <c r="AU399" s="239" t="s">
        <v>80</v>
      </c>
      <c r="AV399" s="13" t="s">
        <v>80</v>
      </c>
      <c r="AW399" s="13" t="s">
        <v>35</v>
      </c>
      <c r="AX399" s="13" t="s">
        <v>71</v>
      </c>
      <c r="AY399" s="239" t="s">
        <v>168</v>
      </c>
    </row>
    <row r="400" spans="2:51" s="13" customFormat="1" ht="13.5">
      <c r="B400" s="229"/>
      <c r="C400" s="230"/>
      <c r="D400" s="219" t="s">
        <v>177</v>
      </c>
      <c r="E400" s="231" t="s">
        <v>21</v>
      </c>
      <c r="F400" s="232" t="s">
        <v>2423</v>
      </c>
      <c r="G400" s="230"/>
      <c r="H400" s="233">
        <v>4.5999999999999999E-2</v>
      </c>
      <c r="I400" s="234"/>
      <c r="J400" s="230"/>
      <c r="K400" s="230"/>
      <c r="L400" s="235"/>
      <c r="M400" s="236"/>
      <c r="N400" s="237"/>
      <c r="O400" s="237"/>
      <c r="P400" s="237"/>
      <c r="Q400" s="237"/>
      <c r="R400" s="237"/>
      <c r="S400" s="237"/>
      <c r="T400" s="238"/>
      <c r="AT400" s="239" t="s">
        <v>177</v>
      </c>
      <c r="AU400" s="239" t="s">
        <v>80</v>
      </c>
      <c r="AV400" s="13" t="s">
        <v>80</v>
      </c>
      <c r="AW400" s="13" t="s">
        <v>35</v>
      </c>
      <c r="AX400" s="13" t="s">
        <v>71</v>
      </c>
      <c r="AY400" s="239" t="s">
        <v>168</v>
      </c>
    </row>
    <row r="401" spans="2:51" s="13" customFormat="1" ht="13.5">
      <c r="B401" s="229"/>
      <c r="C401" s="230"/>
      <c r="D401" s="219" t="s">
        <v>177</v>
      </c>
      <c r="E401" s="231" t="s">
        <v>21</v>
      </c>
      <c r="F401" s="232" t="s">
        <v>2424</v>
      </c>
      <c r="G401" s="230"/>
      <c r="H401" s="233">
        <v>2.9359999999999999</v>
      </c>
      <c r="I401" s="234"/>
      <c r="J401" s="230"/>
      <c r="K401" s="230"/>
      <c r="L401" s="235"/>
      <c r="M401" s="236"/>
      <c r="N401" s="237"/>
      <c r="O401" s="237"/>
      <c r="P401" s="237"/>
      <c r="Q401" s="237"/>
      <c r="R401" s="237"/>
      <c r="S401" s="237"/>
      <c r="T401" s="238"/>
      <c r="AT401" s="239" t="s">
        <v>177</v>
      </c>
      <c r="AU401" s="239" t="s">
        <v>80</v>
      </c>
      <c r="AV401" s="13" t="s">
        <v>80</v>
      </c>
      <c r="AW401" s="13" t="s">
        <v>35</v>
      </c>
      <c r="AX401" s="13" t="s">
        <v>71</v>
      </c>
      <c r="AY401" s="239" t="s">
        <v>168</v>
      </c>
    </row>
    <row r="402" spans="2:51" s="13" customFormat="1" ht="13.5">
      <c r="B402" s="229"/>
      <c r="C402" s="230"/>
      <c r="D402" s="219" t="s">
        <v>177</v>
      </c>
      <c r="E402" s="231" t="s">
        <v>21</v>
      </c>
      <c r="F402" s="232" t="s">
        <v>2425</v>
      </c>
      <c r="G402" s="230"/>
      <c r="H402" s="233">
        <v>148.6</v>
      </c>
      <c r="I402" s="234"/>
      <c r="J402" s="230"/>
      <c r="K402" s="230"/>
      <c r="L402" s="235"/>
      <c r="M402" s="236"/>
      <c r="N402" s="237"/>
      <c r="O402" s="237"/>
      <c r="P402" s="237"/>
      <c r="Q402" s="237"/>
      <c r="R402" s="237"/>
      <c r="S402" s="237"/>
      <c r="T402" s="238"/>
      <c r="AT402" s="239" t="s">
        <v>177</v>
      </c>
      <c r="AU402" s="239" t="s">
        <v>80</v>
      </c>
      <c r="AV402" s="13" t="s">
        <v>80</v>
      </c>
      <c r="AW402" s="13" t="s">
        <v>35</v>
      </c>
      <c r="AX402" s="13" t="s">
        <v>71</v>
      </c>
      <c r="AY402" s="239" t="s">
        <v>168</v>
      </c>
    </row>
    <row r="403" spans="2:51" s="13" customFormat="1" ht="13.5">
      <c r="B403" s="229"/>
      <c r="C403" s="230"/>
      <c r="D403" s="219" t="s">
        <v>177</v>
      </c>
      <c r="E403" s="231" t="s">
        <v>21</v>
      </c>
      <c r="F403" s="232" t="s">
        <v>2426</v>
      </c>
      <c r="G403" s="230"/>
      <c r="H403" s="233">
        <v>-5.7939999999999996</v>
      </c>
      <c r="I403" s="234"/>
      <c r="J403" s="230"/>
      <c r="K403" s="230"/>
      <c r="L403" s="235"/>
      <c r="M403" s="236"/>
      <c r="N403" s="237"/>
      <c r="O403" s="237"/>
      <c r="P403" s="237"/>
      <c r="Q403" s="237"/>
      <c r="R403" s="237"/>
      <c r="S403" s="237"/>
      <c r="T403" s="238"/>
      <c r="AT403" s="239" t="s">
        <v>177</v>
      </c>
      <c r="AU403" s="239" t="s">
        <v>80</v>
      </c>
      <c r="AV403" s="13" t="s">
        <v>80</v>
      </c>
      <c r="AW403" s="13" t="s">
        <v>35</v>
      </c>
      <c r="AX403" s="13" t="s">
        <v>71</v>
      </c>
      <c r="AY403" s="239" t="s">
        <v>168</v>
      </c>
    </row>
    <row r="404" spans="2:51" s="13" customFormat="1" ht="13.5">
      <c r="B404" s="229"/>
      <c r="C404" s="230"/>
      <c r="D404" s="219" t="s">
        <v>177</v>
      </c>
      <c r="E404" s="231" t="s">
        <v>21</v>
      </c>
      <c r="F404" s="232" t="s">
        <v>2427</v>
      </c>
      <c r="G404" s="230"/>
      <c r="H404" s="233">
        <v>-4.0369999999999999</v>
      </c>
      <c r="I404" s="234"/>
      <c r="J404" s="230"/>
      <c r="K404" s="230"/>
      <c r="L404" s="235"/>
      <c r="M404" s="236"/>
      <c r="N404" s="237"/>
      <c r="O404" s="237"/>
      <c r="P404" s="237"/>
      <c r="Q404" s="237"/>
      <c r="R404" s="237"/>
      <c r="S404" s="237"/>
      <c r="T404" s="238"/>
      <c r="AT404" s="239" t="s">
        <v>177</v>
      </c>
      <c r="AU404" s="239" t="s">
        <v>80</v>
      </c>
      <c r="AV404" s="13" t="s">
        <v>80</v>
      </c>
      <c r="AW404" s="13" t="s">
        <v>35</v>
      </c>
      <c r="AX404" s="13" t="s">
        <v>71</v>
      </c>
      <c r="AY404" s="239" t="s">
        <v>168</v>
      </c>
    </row>
    <row r="405" spans="2:51" s="13" customFormat="1" ht="13.5">
      <c r="B405" s="229"/>
      <c r="C405" s="230"/>
      <c r="D405" s="219" t="s">
        <v>177</v>
      </c>
      <c r="E405" s="231" t="s">
        <v>21</v>
      </c>
      <c r="F405" s="232" t="s">
        <v>2428</v>
      </c>
      <c r="G405" s="230"/>
      <c r="H405" s="233">
        <v>-3.4140000000000001</v>
      </c>
      <c r="I405" s="234"/>
      <c r="J405" s="230"/>
      <c r="K405" s="230"/>
      <c r="L405" s="235"/>
      <c r="M405" s="236"/>
      <c r="N405" s="237"/>
      <c r="O405" s="237"/>
      <c r="P405" s="237"/>
      <c r="Q405" s="237"/>
      <c r="R405" s="237"/>
      <c r="S405" s="237"/>
      <c r="T405" s="238"/>
      <c r="AT405" s="239" t="s">
        <v>177</v>
      </c>
      <c r="AU405" s="239" t="s">
        <v>80</v>
      </c>
      <c r="AV405" s="13" t="s">
        <v>80</v>
      </c>
      <c r="AW405" s="13" t="s">
        <v>35</v>
      </c>
      <c r="AX405" s="13" t="s">
        <v>71</v>
      </c>
      <c r="AY405" s="239" t="s">
        <v>168</v>
      </c>
    </row>
    <row r="406" spans="2:51" s="12" customFormat="1" ht="13.5">
      <c r="B406" s="217"/>
      <c r="C406" s="218"/>
      <c r="D406" s="219" t="s">
        <v>177</v>
      </c>
      <c r="E406" s="220" t="s">
        <v>21</v>
      </c>
      <c r="F406" s="221" t="s">
        <v>2395</v>
      </c>
      <c r="G406" s="218"/>
      <c r="H406" s="222" t="s">
        <v>21</v>
      </c>
      <c r="I406" s="223"/>
      <c r="J406" s="218"/>
      <c r="K406" s="218"/>
      <c r="L406" s="224"/>
      <c r="M406" s="225"/>
      <c r="N406" s="226"/>
      <c r="O406" s="226"/>
      <c r="P406" s="226"/>
      <c r="Q406" s="226"/>
      <c r="R406" s="226"/>
      <c r="S406" s="226"/>
      <c r="T406" s="227"/>
      <c r="AT406" s="228" t="s">
        <v>177</v>
      </c>
      <c r="AU406" s="228" t="s">
        <v>80</v>
      </c>
      <c r="AV406" s="12" t="s">
        <v>78</v>
      </c>
      <c r="AW406" s="12" t="s">
        <v>35</v>
      </c>
      <c r="AX406" s="12" t="s">
        <v>71</v>
      </c>
      <c r="AY406" s="228" t="s">
        <v>168</v>
      </c>
    </row>
    <row r="407" spans="2:51" s="13" customFormat="1" ht="13.5">
      <c r="B407" s="229"/>
      <c r="C407" s="230"/>
      <c r="D407" s="219" t="s">
        <v>177</v>
      </c>
      <c r="E407" s="231" t="s">
        <v>21</v>
      </c>
      <c r="F407" s="232" t="s">
        <v>2429</v>
      </c>
      <c r="G407" s="230"/>
      <c r="H407" s="233">
        <v>52.4</v>
      </c>
      <c r="I407" s="234"/>
      <c r="J407" s="230"/>
      <c r="K407" s="230"/>
      <c r="L407" s="235"/>
      <c r="M407" s="236"/>
      <c r="N407" s="237"/>
      <c r="O407" s="237"/>
      <c r="P407" s="237"/>
      <c r="Q407" s="237"/>
      <c r="R407" s="237"/>
      <c r="S407" s="237"/>
      <c r="T407" s="238"/>
      <c r="AT407" s="239" t="s">
        <v>177</v>
      </c>
      <c r="AU407" s="239" t="s">
        <v>80</v>
      </c>
      <c r="AV407" s="13" t="s">
        <v>80</v>
      </c>
      <c r="AW407" s="13" t="s">
        <v>35</v>
      </c>
      <c r="AX407" s="13" t="s">
        <v>71</v>
      </c>
      <c r="AY407" s="239" t="s">
        <v>168</v>
      </c>
    </row>
    <row r="408" spans="2:51" s="13" customFormat="1" ht="13.5">
      <c r="B408" s="229"/>
      <c r="C408" s="230"/>
      <c r="D408" s="219" t="s">
        <v>177</v>
      </c>
      <c r="E408" s="231" t="s">
        <v>21</v>
      </c>
      <c r="F408" s="232" t="s">
        <v>2430</v>
      </c>
      <c r="G408" s="230"/>
      <c r="H408" s="233">
        <v>-27.385999999999999</v>
      </c>
      <c r="I408" s="234"/>
      <c r="J408" s="230"/>
      <c r="K408" s="230"/>
      <c r="L408" s="235"/>
      <c r="M408" s="236"/>
      <c r="N408" s="237"/>
      <c r="O408" s="237"/>
      <c r="P408" s="237"/>
      <c r="Q408" s="237"/>
      <c r="R408" s="237"/>
      <c r="S408" s="237"/>
      <c r="T408" s="238"/>
      <c r="AT408" s="239" t="s">
        <v>177</v>
      </c>
      <c r="AU408" s="239" t="s">
        <v>80</v>
      </c>
      <c r="AV408" s="13" t="s">
        <v>80</v>
      </c>
      <c r="AW408" s="13" t="s">
        <v>35</v>
      </c>
      <c r="AX408" s="13" t="s">
        <v>71</v>
      </c>
      <c r="AY408" s="239" t="s">
        <v>168</v>
      </c>
    </row>
    <row r="409" spans="2:51" s="13" customFormat="1" ht="13.5">
      <c r="B409" s="229"/>
      <c r="C409" s="230"/>
      <c r="D409" s="219" t="s">
        <v>177</v>
      </c>
      <c r="E409" s="231" t="s">
        <v>21</v>
      </c>
      <c r="F409" s="232" t="s">
        <v>2419</v>
      </c>
      <c r="G409" s="230"/>
      <c r="H409" s="233">
        <v>244.8</v>
      </c>
      <c r="I409" s="234"/>
      <c r="J409" s="230"/>
      <c r="K409" s="230"/>
      <c r="L409" s="235"/>
      <c r="M409" s="236"/>
      <c r="N409" s="237"/>
      <c r="O409" s="237"/>
      <c r="P409" s="237"/>
      <c r="Q409" s="237"/>
      <c r="R409" s="237"/>
      <c r="S409" s="237"/>
      <c r="T409" s="238"/>
      <c r="AT409" s="239" t="s">
        <v>177</v>
      </c>
      <c r="AU409" s="239" t="s">
        <v>80</v>
      </c>
      <c r="AV409" s="13" t="s">
        <v>80</v>
      </c>
      <c r="AW409" s="13" t="s">
        <v>35</v>
      </c>
      <c r="AX409" s="13" t="s">
        <v>71</v>
      </c>
      <c r="AY409" s="239" t="s">
        <v>168</v>
      </c>
    </row>
    <row r="410" spans="2:51" s="13" customFormat="1" ht="13.5">
      <c r="B410" s="229"/>
      <c r="C410" s="230"/>
      <c r="D410" s="219" t="s">
        <v>177</v>
      </c>
      <c r="E410" s="231" t="s">
        <v>21</v>
      </c>
      <c r="F410" s="232" t="s">
        <v>2420</v>
      </c>
      <c r="G410" s="230"/>
      <c r="H410" s="233">
        <v>-47.573</v>
      </c>
      <c r="I410" s="234"/>
      <c r="J410" s="230"/>
      <c r="K410" s="230"/>
      <c r="L410" s="235"/>
      <c r="M410" s="236"/>
      <c r="N410" s="237"/>
      <c r="O410" s="237"/>
      <c r="P410" s="237"/>
      <c r="Q410" s="237"/>
      <c r="R410" s="237"/>
      <c r="S410" s="237"/>
      <c r="T410" s="238"/>
      <c r="AT410" s="239" t="s">
        <v>177</v>
      </c>
      <c r="AU410" s="239" t="s">
        <v>80</v>
      </c>
      <c r="AV410" s="13" t="s">
        <v>80</v>
      </c>
      <c r="AW410" s="13" t="s">
        <v>35</v>
      </c>
      <c r="AX410" s="13" t="s">
        <v>71</v>
      </c>
      <c r="AY410" s="239" t="s">
        <v>168</v>
      </c>
    </row>
    <row r="411" spans="2:51" s="13" customFormat="1" ht="13.5">
      <c r="B411" s="229"/>
      <c r="C411" s="230"/>
      <c r="D411" s="219" t="s">
        <v>177</v>
      </c>
      <c r="E411" s="231" t="s">
        <v>21</v>
      </c>
      <c r="F411" s="232" t="s">
        <v>2431</v>
      </c>
      <c r="G411" s="230"/>
      <c r="H411" s="233">
        <v>-10.853</v>
      </c>
      <c r="I411" s="234"/>
      <c r="J411" s="230"/>
      <c r="K411" s="230"/>
      <c r="L411" s="235"/>
      <c r="M411" s="236"/>
      <c r="N411" s="237"/>
      <c r="O411" s="237"/>
      <c r="P411" s="237"/>
      <c r="Q411" s="237"/>
      <c r="R411" s="237"/>
      <c r="S411" s="237"/>
      <c r="T411" s="238"/>
      <c r="AT411" s="239" t="s">
        <v>177</v>
      </c>
      <c r="AU411" s="239" t="s">
        <v>80</v>
      </c>
      <c r="AV411" s="13" t="s">
        <v>80</v>
      </c>
      <c r="AW411" s="13" t="s">
        <v>35</v>
      </c>
      <c r="AX411" s="13" t="s">
        <v>71</v>
      </c>
      <c r="AY411" s="239" t="s">
        <v>168</v>
      </c>
    </row>
    <row r="412" spans="2:51" s="13" customFormat="1" ht="13.5">
      <c r="B412" s="229"/>
      <c r="C412" s="230"/>
      <c r="D412" s="219" t="s">
        <v>177</v>
      </c>
      <c r="E412" s="231" t="s">
        <v>21</v>
      </c>
      <c r="F412" s="232" t="s">
        <v>2421</v>
      </c>
      <c r="G412" s="230"/>
      <c r="H412" s="233">
        <v>-41.276000000000003</v>
      </c>
      <c r="I412" s="234"/>
      <c r="J412" s="230"/>
      <c r="K412" s="230"/>
      <c r="L412" s="235"/>
      <c r="M412" s="236"/>
      <c r="N412" s="237"/>
      <c r="O412" s="237"/>
      <c r="P412" s="237"/>
      <c r="Q412" s="237"/>
      <c r="R412" s="237"/>
      <c r="S412" s="237"/>
      <c r="T412" s="238"/>
      <c r="AT412" s="239" t="s">
        <v>177</v>
      </c>
      <c r="AU412" s="239" t="s">
        <v>80</v>
      </c>
      <c r="AV412" s="13" t="s">
        <v>80</v>
      </c>
      <c r="AW412" s="13" t="s">
        <v>35</v>
      </c>
      <c r="AX412" s="13" t="s">
        <v>71</v>
      </c>
      <c r="AY412" s="239" t="s">
        <v>168</v>
      </c>
    </row>
    <row r="413" spans="2:51" s="13" customFormat="1" ht="13.5">
      <c r="B413" s="229"/>
      <c r="C413" s="230"/>
      <c r="D413" s="219" t="s">
        <v>177</v>
      </c>
      <c r="E413" s="231" t="s">
        <v>21</v>
      </c>
      <c r="F413" s="232" t="s">
        <v>2432</v>
      </c>
      <c r="G413" s="230"/>
      <c r="H413" s="233">
        <v>-9.3949999999999996</v>
      </c>
      <c r="I413" s="234"/>
      <c r="J413" s="230"/>
      <c r="K413" s="230"/>
      <c r="L413" s="235"/>
      <c r="M413" s="236"/>
      <c r="N413" s="237"/>
      <c r="O413" s="237"/>
      <c r="P413" s="237"/>
      <c r="Q413" s="237"/>
      <c r="R413" s="237"/>
      <c r="S413" s="237"/>
      <c r="T413" s="238"/>
      <c r="AT413" s="239" t="s">
        <v>177</v>
      </c>
      <c r="AU413" s="239" t="s">
        <v>80</v>
      </c>
      <c r="AV413" s="13" t="s">
        <v>80</v>
      </c>
      <c r="AW413" s="13" t="s">
        <v>35</v>
      </c>
      <c r="AX413" s="13" t="s">
        <v>71</v>
      </c>
      <c r="AY413" s="239" t="s">
        <v>168</v>
      </c>
    </row>
    <row r="414" spans="2:51" s="12" customFormat="1" ht="13.5">
      <c r="B414" s="217"/>
      <c r="C414" s="218"/>
      <c r="D414" s="219" t="s">
        <v>177</v>
      </c>
      <c r="E414" s="220" t="s">
        <v>21</v>
      </c>
      <c r="F414" s="221" t="s">
        <v>2368</v>
      </c>
      <c r="G414" s="218"/>
      <c r="H414" s="222" t="s">
        <v>21</v>
      </c>
      <c r="I414" s="223"/>
      <c r="J414" s="218"/>
      <c r="K414" s="218"/>
      <c r="L414" s="224"/>
      <c r="M414" s="225"/>
      <c r="N414" s="226"/>
      <c r="O414" s="226"/>
      <c r="P414" s="226"/>
      <c r="Q414" s="226"/>
      <c r="R414" s="226"/>
      <c r="S414" s="226"/>
      <c r="T414" s="227"/>
      <c r="AT414" s="228" t="s">
        <v>177</v>
      </c>
      <c r="AU414" s="228" t="s">
        <v>80</v>
      </c>
      <c r="AV414" s="12" t="s">
        <v>78</v>
      </c>
      <c r="AW414" s="12" t="s">
        <v>35</v>
      </c>
      <c r="AX414" s="12" t="s">
        <v>71</v>
      </c>
      <c r="AY414" s="228" t="s">
        <v>168</v>
      </c>
    </row>
    <row r="415" spans="2:51" s="13" customFormat="1" ht="13.5">
      <c r="B415" s="229"/>
      <c r="C415" s="230"/>
      <c r="D415" s="219" t="s">
        <v>177</v>
      </c>
      <c r="E415" s="231" t="s">
        <v>21</v>
      </c>
      <c r="F415" s="232" t="s">
        <v>2433</v>
      </c>
      <c r="G415" s="230"/>
      <c r="H415" s="233">
        <v>42.2</v>
      </c>
      <c r="I415" s="234"/>
      <c r="J415" s="230"/>
      <c r="K415" s="230"/>
      <c r="L415" s="235"/>
      <c r="M415" s="236"/>
      <c r="N415" s="237"/>
      <c r="O415" s="237"/>
      <c r="P415" s="237"/>
      <c r="Q415" s="237"/>
      <c r="R415" s="237"/>
      <c r="S415" s="237"/>
      <c r="T415" s="238"/>
      <c r="AT415" s="239" t="s">
        <v>177</v>
      </c>
      <c r="AU415" s="239" t="s">
        <v>80</v>
      </c>
      <c r="AV415" s="13" t="s">
        <v>80</v>
      </c>
      <c r="AW415" s="13" t="s">
        <v>35</v>
      </c>
      <c r="AX415" s="13" t="s">
        <v>71</v>
      </c>
      <c r="AY415" s="239" t="s">
        <v>168</v>
      </c>
    </row>
    <row r="416" spans="2:51" s="13" customFormat="1" ht="13.5">
      <c r="B416" s="229"/>
      <c r="C416" s="230"/>
      <c r="D416" s="219" t="s">
        <v>177</v>
      </c>
      <c r="E416" s="231" t="s">
        <v>21</v>
      </c>
      <c r="F416" s="232" t="s">
        <v>2434</v>
      </c>
      <c r="G416" s="230"/>
      <c r="H416" s="233">
        <v>-1.825</v>
      </c>
      <c r="I416" s="234"/>
      <c r="J416" s="230"/>
      <c r="K416" s="230"/>
      <c r="L416" s="235"/>
      <c r="M416" s="236"/>
      <c r="N416" s="237"/>
      <c r="O416" s="237"/>
      <c r="P416" s="237"/>
      <c r="Q416" s="237"/>
      <c r="R416" s="237"/>
      <c r="S416" s="237"/>
      <c r="T416" s="238"/>
      <c r="AT416" s="239" t="s">
        <v>177</v>
      </c>
      <c r="AU416" s="239" t="s">
        <v>80</v>
      </c>
      <c r="AV416" s="13" t="s">
        <v>80</v>
      </c>
      <c r="AW416" s="13" t="s">
        <v>35</v>
      </c>
      <c r="AX416" s="13" t="s">
        <v>71</v>
      </c>
      <c r="AY416" s="239" t="s">
        <v>168</v>
      </c>
    </row>
    <row r="417" spans="2:65" s="13" customFormat="1" ht="13.5">
      <c r="B417" s="229"/>
      <c r="C417" s="230"/>
      <c r="D417" s="219" t="s">
        <v>177</v>
      </c>
      <c r="E417" s="231" t="s">
        <v>21</v>
      </c>
      <c r="F417" s="232" t="s">
        <v>2435</v>
      </c>
      <c r="G417" s="230"/>
      <c r="H417" s="233">
        <v>-3.931</v>
      </c>
      <c r="I417" s="234"/>
      <c r="J417" s="230"/>
      <c r="K417" s="230"/>
      <c r="L417" s="235"/>
      <c r="M417" s="236"/>
      <c r="N417" s="237"/>
      <c r="O417" s="237"/>
      <c r="P417" s="237"/>
      <c r="Q417" s="237"/>
      <c r="R417" s="237"/>
      <c r="S417" s="237"/>
      <c r="T417" s="238"/>
      <c r="AT417" s="239" t="s">
        <v>177</v>
      </c>
      <c r="AU417" s="239" t="s">
        <v>80</v>
      </c>
      <c r="AV417" s="13" t="s">
        <v>80</v>
      </c>
      <c r="AW417" s="13" t="s">
        <v>35</v>
      </c>
      <c r="AX417" s="13" t="s">
        <v>71</v>
      </c>
      <c r="AY417" s="239" t="s">
        <v>168</v>
      </c>
    </row>
    <row r="418" spans="2:65" s="13" customFormat="1" ht="13.5">
      <c r="B418" s="229"/>
      <c r="C418" s="230"/>
      <c r="D418" s="219" t="s">
        <v>177</v>
      </c>
      <c r="E418" s="231" t="s">
        <v>21</v>
      </c>
      <c r="F418" s="232" t="s">
        <v>2436</v>
      </c>
      <c r="G418" s="230"/>
      <c r="H418" s="233">
        <v>-2.4060000000000001</v>
      </c>
      <c r="I418" s="234"/>
      <c r="J418" s="230"/>
      <c r="K418" s="230"/>
      <c r="L418" s="235"/>
      <c r="M418" s="236"/>
      <c r="N418" s="237"/>
      <c r="O418" s="237"/>
      <c r="P418" s="237"/>
      <c r="Q418" s="237"/>
      <c r="R418" s="237"/>
      <c r="S418" s="237"/>
      <c r="T418" s="238"/>
      <c r="AT418" s="239" t="s">
        <v>177</v>
      </c>
      <c r="AU418" s="239" t="s">
        <v>80</v>
      </c>
      <c r="AV418" s="13" t="s">
        <v>80</v>
      </c>
      <c r="AW418" s="13" t="s">
        <v>35</v>
      </c>
      <c r="AX418" s="13" t="s">
        <v>71</v>
      </c>
      <c r="AY418" s="239" t="s">
        <v>168</v>
      </c>
    </row>
    <row r="419" spans="2:65" s="13" customFormat="1" ht="13.5">
      <c r="B419" s="229"/>
      <c r="C419" s="230"/>
      <c r="D419" s="219" t="s">
        <v>177</v>
      </c>
      <c r="E419" s="231" t="s">
        <v>21</v>
      </c>
      <c r="F419" s="232" t="s">
        <v>2425</v>
      </c>
      <c r="G419" s="230"/>
      <c r="H419" s="233">
        <v>148.6</v>
      </c>
      <c r="I419" s="234"/>
      <c r="J419" s="230"/>
      <c r="K419" s="230"/>
      <c r="L419" s="235"/>
      <c r="M419" s="236"/>
      <c r="N419" s="237"/>
      <c r="O419" s="237"/>
      <c r="P419" s="237"/>
      <c r="Q419" s="237"/>
      <c r="R419" s="237"/>
      <c r="S419" s="237"/>
      <c r="T419" s="238"/>
      <c r="AT419" s="239" t="s">
        <v>177</v>
      </c>
      <c r="AU419" s="239" t="s">
        <v>80</v>
      </c>
      <c r="AV419" s="13" t="s">
        <v>80</v>
      </c>
      <c r="AW419" s="13" t="s">
        <v>35</v>
      </c>
      <c r="AX419" s="13" t="s">
        <v>71</v>
      </c>
      <c r="AY419" s="239" t="s">
        <v>168</v>
      </c>
    </row>
    <row r="420" spans="2:65" s="13" customFormat="1" ht="13.5">
      <c r="B420" s="229"/>
      <c r="C420" s="230"/>
      <c r="D420" s="219" t="s">
        <v>177</v>
      </c>
      <c r="E420" s="231" t="s">
        <v>21</v>
      </c>
      <c r="F420" s="232" t="s">
        <v>2437</v>
      </c>
      <c r="G420" s="230"/>
      <c r="H420" s="233">
        <v>-14.303000000000001</v>
      </c>
      <c r="I420" s="234"/>
      <c r="J420" s="230"/>
      <c r="K420" s="230"/>
      <c r="L420" s="235"/>
      <c r="M420" s="236"/>
      <c r="N420" s="237"/>
      <c r="O420" s="237"/>
      <c r="P420" s="237"/>
      <c r="Q420" s="237"/>
      <c r="R420" s="237"/>
      <c r="S420" s="237"/>
      <c r="T420" s="238"/>
      <c r="AT420" s="239" t="s">
        <v>177</v>
      </c>
      <c r="AU420" s="239" t="s">
        <v>80</v>
      </c>
      <c r="AV420" s="13" t="s">
        <v>80</v>
      </c>
      <c r="AW420" s="13" t="s">
        <v>35</v>
      </c>
      <c r="AX420" s="13" t="s">
        <v>71</v>
      </c>
      <c r="AY420" s="239" t="s">
        <v>168</v>
      </c>
    </row>
    <row r="421" spans="2:65" s="13" customFormat="1" ht="13.5">
      <c r="B421" s="229"/>
      <c r="C421" s="230"/>
      <c r="D421" s="219" t="s">
        <v>177</v>
      </c>
      <c r="E421" s="231" t="s">
        <v>21</v>
      </c>
      <c r="F421" s="232" t="s">
        <v>2438</v>
      </c>
      <c r="G421" s="230"/>
      <c r="H421" s="233">
        <v>-12.083</v>
      </c>
      <c r="I421" s="234"/>
      <c r="J421" s="230"/>
      <c r="K421" s="230"/>
      <c r="L421" s="235"/>
      <c r="M421" s="236"/>
      <c r="N421" s="237"/>
      <c r="O421" s="237"/>
      <c r="P421" s="237"/>
      <c r="Q421" s="237"/>
      <c r="R421" s="237"/>
      <c r="S421" s="237"/>
      <c r="T421" s="238"/>
      <c r="AT421" s="239" t="s">
        <v>177</v>
      </c>
      <c r="AU421" s="239" t="s">
        <v>80</v>
      </c>
      <c r="AV421" s="13" t="s">
        <v>80</v>
      </c>
      <c r="AW421" s="13" t="s">
        <v>35</v>
      </c>
      <c r="AX421" s="13" t="s">
        <v>71</v>
      </c>
      <c r="AY421" s="239" t="s">
        <v>168</v>
      </c>
    </row>
    <row r="422" spans="2:65" s="15" customFormat="1" ht="13.5">
      <c r="B422" s="268"/>
      <c r="C422" s="269"/>
      <c r="D422" s="219" t="s">
        <v>177</v>
      </c>
      <c r="E422" s="270" t="s">
        <v>21</v>
      </c>
      <c r="F422" s="271" t="s">
        <v>428</v>
      </c>
      <c r="G422" s="269"/>
      <c r="H422" s="272">
        <v>671.91300000000001</v>
      </c>
      <c r="I422" s="273"/>
      <c r="J422" s="269"/>
      <c r="K422" s="269"/>
      <c r="L422" s="274"/>
      <c r="M422" s="275"/>
      <c r="N422" s="276"/>
      <c r="O422" s="276"/>
      <c r="P422" s="276"/>
      <c r="Q422" s="276"/>
      <c r="R422" s="276"/>
      <c r="S422" s="276"/>
      <c r="T422" s="277"/>
      <c r="AT422" s="278" t="s">
        <v>177</v>
      </c>
      <c r="AU422" s="278" t="s">
        <v>80</v>
      </c>
      <c r="AV422" s="15" t="s">
        <v>190</v>
      </c>
      <c r="AW422" s="15" t="s">
        <v>35</v>
      </c>
      <c r="AX422" s="15" t="s">
        <v>71</v>
      </c>
      <c r="AY422" s="278" t="s">
        <v>168</v>
      </c>
    </row>
    <row r="423" spans="2:65" s="14" customFormat="1" ht="13.5">
      <c r="B423" s="240"/>
      <c r="C423" s="241"/>
      <c r="D423" s="242" t="s">
        <v>177</v>
      </c>
      <c r="E423" s="243" t="s">
        <v>21</v>
      </c>
      <c r="F423" s="244" t="s">
        <v>184</v>
      </c>
      <c r="G423" s="241"/>
      <c r="H423" s="245">
        <v>725.846</v>
      </c>
      <c r="I423" s="246"/>
      <c r="J423" s="241"/>
      <c r="K423" s="241"/>
      <c r="L423" s="247"/>
      <c r="M423" s="248"/>
      <c r="N423" s="249"/>
      <c r="O423" s="249"/>
      <c r="P423" s="249"/>
      <c r="Q423" s="249"/>
      <c r="R423" s="249"/>
      <c r="S423" s="249"/>
      <c r="T423" s="250"/>
      <c r="AT423" s="251" t="s">
        <v>177</v>
      </c>
      <c r="AU423" s="251" t="s">
        <v>80</v>
      </c>
      <c r="AV423" s="14" t="s">
        <v>175</v>
      </c>
      <c r="AW423" s="14" t="s">
        <v>35</v>
      </c>
      <c r="AX423" s="14" t="s">
        <v>78</v>
      </c>
      <c r="AY423" s="251" t="s">
        <v>168</v>
      </c>
    </row>
    <row r="424" spans="2:65" s="1" customFormat="1" ht="22.5" customHeight="1">
      <c r="B424" s="42"/>
      <c r="C424" s="255" t="s">
        <v>617</v>
      </c>
      <c r="D424" s="255" t="s">
        <v>253</v>
      </c>
      <c r="E424" s="256" t="s">
        <v>533</v>
      </c>
      <c r="F424" s="257" t="s">
        <v>534</v>
      </c>
      <c r="G424" s="258" t="s">
        <v>173</v>
      </c>
      <c r="H424" s="259">
        <v>685.351</v>
      </c>
      <c r="I424" s="260"/>
      <c r="J424" s="261">
        <f>ROUND(I424*H424,2)</f>
        <v>0</v>
      </c>
      <c r="K424" s="257" t="s">
        <v>174</v>
      </c>
      <c r="L424" s="262"/>
      <c r="M424" s="263" t="s">
        <v>21</v>
      </c>
      <c r="N424" s="264" t="s">
        <v>42</v>
      </c>
      <c r="O424" s="43"/>
      <c r="P424" s="214">
        <f>O424*H424</f>
        <v>0</v>
      </c>
      <c r="Q424" s="214">
        <v>3.0599999999999998E-3</v>
      </c>
      <c r="R424" s="214">
        <f>Q424*H424</f>
        <v>2.09717406</v>
      </c>
      <c r="S424" s="214">
        <v>0</v>
      </c>
      <c r="T424" s="215">
        <f>S424*H424</f>
        <v>0</v>
      </c>
      <c r="AR424" s="25" t="s">
        <v>237</v>
      </c>
      <c r="AT424" s="25" t="s">
        <v>253</v>
      </c>
      <c r="AU424" s="25" t="s">
        <v>80</v>
      </c>
      <c r="AY424" s="25" t="s">
        <v>168</v>
      </c>
      <c r="BE424" s="216">
        <f>IF(N424="základní",J424,0)</f>
        <v>0</v>
      </c>
      <c r="BF424" s="216">
        <f>IF(N424="snížená",J424,0)</f>
        <v>0</v>
      </c>
      <c r="BG424" s="216">
        <f>IF(N424="zákl. přenesená",J424,0)</f>
        <v>0</v>
      </c>
      <c r="BH424" s="216">
        <f>IF(N424="sníž. přenesená",J424,0)</f>
        <v>0</v>
      </c>
      <c r="BI424" s="216">
        <f>IF(N424="nulová",J424,0)</f>
        <v>0</v>
      </c>
      <c r="BJ424" s="25" t="s">
        <v>78</v>
      </c>
      <c r="BK424" s="216">
        <f>ROUND(I424*H424,2)</f>
        <v>0</v>
      </c>
      <c r="BL424" s="25" t="s">
        <v>175</v>
      </c>
      <c r="BM424" s="25" t="s">
        <v>2439</v>
      </c>
    </row>
    <row r="425" spans="2:65" s="13" customFormat="1" ht="13.5">
      <c r="B425" s="229"/>
      <c r="C425" s="230"/>
      <c r="D425" s="242" t="s">
        <v>177</v>
      </c>
      <c r="E425" s="252" t="s">
        <v>21</v>
      </c>
      <c r="F425" s="253" t="s">
        <v>2440</v>
      </c>
      <c r="G425" s="230"/>
      <c r="H425" s="254">
        <v>685.351</v>
      </c>
      <c r="I425" s="234"/>
      <c r="J425" s="230"/>
      <c r="K425" s="230"/>
      <c r="L425" s="235"/>
      <c r="M425" s="236"/>
      <c r="N425" s="237"/>
      <c r="O425" s="237"/>
      <c r="P425" s="237"/>
      <c r="Q425" s="237"/>
      <c r="R425" s="237"/>
      <c r="S425" s="237"/>
      <c r="T425" s="238"/>
      <c r="AT425" s="239" t="s">
        <v>177</v>
      </c>
      <c r="AU425" s="239" t="s">
        <v>80</v>
      </c>
      <c r="AV425" s="13" t="s">
        <v>80</v>
      </c>
      <c r="AW425" s="13" t="s">
        <v>35</v>
      </c>
      <c r="AX425" s="13" t="s">
        <v>78</v>
      </c>
      <c r="AY425" s="239" t="s">
        <v>168</v>
      </c>
    </row>
    <row r="426" spans="2:65" s="1" customFormat="1" ht="22.5" customHeight="1">
      <c r="B426" s="42"/>
      <c r="C426" s="255" t="s">
        <v>622</v>
      </c>
      <c r="D426" s="255" t="s">
        <v>253</v>
      </c>
      <c r="E426" s="256" t="s">
        <v>538</v>
      </c>
      <c r="F426" s="257" t="s">
        <v>539</v>
      </c>
      <c r="G426" s="258" t="s">
        <v>208</v>
      </c>
      <c r="H426" s="259">
        <v>10.195</v>
      </c>
      <c r="I426" s="260"/>
      <c r="J426" s="261">
        <f>ROUND(I426*H426,2)</f>
        <v>0</v>
      </c>
      <c r="K426" s="257" t="s">
        <v>21</v>
      </c>
      <c r="L426" s="262"/>
      <c r="M426" s="263" t="s">
        <v>21</v>
      </c>
      <c r="N426" s="264" t="s">
        <v>42</v>
      </c>
      <c r="O426" s="43"/>
      <c r="P426" s="214">
        <f>O426*H426</f>
        <v>0</v>
      </c>
      <c r="Q426" s="214">
        <v>3.2000000000000001E-2</v>
      </c>
      <c r="R426" s="214">
        <f>Q426*H426</f>
        <v>0.32624000000000003</v>
      </c>
      <c r="S426" s="214">
        <v>0</v>
      </c>
      <c r="T426" s="215">
        <f>S426*H426</f>
        <v>0</v>
      </c>
      <c r="AR426" s="25" t="s">
        <v>237</v>
      </c>
      <c r="AT426" s="25" t="s">
        <v>253</v>
      </c>
      <c r="AU426" s="25" t="s">
        <v>80</v>
      </c>
      <c r="AY426" s="25" t="s">
        <v>168</v>
      </c>
      <c r="BE426" s="216">
        <f>IF(N426="základní",J426,0)</f>
        <v>0</v>
      </c>
      <c r="BF426" s="216">
        <f>IF(N426="snížená",J426,0)</f>
        <v>0</v>
      </c>
      <c r="BG426" s="216">
        <f>IF(N426="zákl. přenesená",J426,0)</f>
        <v>0</v>
      </c>
      <c r="BH426" s="216">
        <f>IF(N426="sníž. přenesená",J426,0)</f>
        <v>0</v>
      </c>
      <c r="BI426" s="216">
        <f>IF(N426="nulová",J426,0)</f>
        <v>0</v>
      </c>
      <c r="BJ426" s="25" t="s">
        <v>78</v>
      </c>
      <c r="BK426" s="216">
        <f>ROUND(I426*H426,2)</f>
        <v>0</v>
      </c>
      <c r="BL426" s="25" t="s">
        <v>175</v>
      </c>
      <c r="BM426" s="25" t="s">
        <v>2441</v>
      </c>
    </row>
    <row r="427" spans="2:65" s="13" customFormat="1" ht="13.5">
      <c r="B427" s="229"/>
      <c r="C427" s="230"/>
      <c r="D427" s="219" t="s">
        <v>177</v>
      </c>
      <c r="E427" s="231" t="s">
        <v>21</v>
      </c>
      <c r="F427" s="232" t="s">
        <v>2442</v>
      </c>
      <c r="G427" s="230"/>
      <c r="H427" s="233">
        <v>4.3999999999999997E-2</v>
      </c>
      <c r="I427" s="234"/>
      <c r="J427" s="230"/>
      <c r="K427" s="230"/>
      <c r="L427" s="235"/>
      <c r="M427" s="236"/>
      <c r="N427" s="237"/>
      <c r="O427" s="237"/>
      <c r="P427" s="237"/>
      <c r="Q427" s="237"/>
      <c r="R427" s="237"/>
      <c r="S427" s="237"/>
      <c r="T427" s="238"/>
      <c r="AT427" s="239" t="s">
        <v>177</v>
      </c>
      <c r="AU427" s="239" t="s">
        <v>80</v>
      </c>
      <c r="AV427" s="13" t="s">
        <v>80</v>
      </c>
      <c r="AW427" s="13" t="s">
        <v>35</v>
      </c>
      <c r="AX427" s="13" t="s">
        <v>71</v>
      </c>
      <c r="AY427" s="239" t="s">
        <v>168</v>
      </c>
    </row>
    <row r="428" spans="2:65" s="13" customFormat="1" ht="13.5">
      <c r="B428" s="229"/>
      <c r="C428" s="230"/>
      <c r="D428" s="219" t="s">
        <v>177</v>
      </c>
      <c r="E428" s="231" t="s">
        <v>21</v>
      </c>
      <c r="F428" s="232" t="s">
        <v>2443</v>
      </c>
      <c r="G428" s="230"/>
      <c r="H428" s="233">
        <v>0.249</v>
      </c>
      <c r="I428" s="234"/>
      <c r="J428" s="230"/>
      <c r="K428" s="230"/>
      <c r="L428" s="235"/>
      <c r="M428" s="236"/>
      <c r="N428" s="237"/>
      <c r="O428" s="237"/>
      <c r="P428" s="237"/>
      <c r="Q428" s="237"/>
      <c r="R428" s="237"/>
      <c r="S428" s="237"/>
      <c r="T428" s="238"/>
      <c r="AT428" s="239" t="s">
        <v>177</v>
      </c>
      <c r="AU428" s="239" t="s">
        <v>80</v>
      </c>
      <c r="AV428" s="13" t="s">
        <v>80</v>
      </c>
      <c r="AW428" s="13" t="s">
        <v>35</v>
      </c>
      <c r="AX428" s="13" t="s">
        <v>71</v>
      </c>
      <c r="AY428" s="239" t="s">
        <v>168</v>
      </c>
    </row>
    <row r="429" spans="2:65" s="13" customFormat="1" ht="13.5">
      <c r="B429" s="229"/>
      <c r="C429" s="230"/>
      <c r="D429" s="219" t="s">
        <v>177</v>
      </c>
      <c r="E429" s="231" t="s">
        <v>21</v>
      </c>
      <c r="F429" s="232" t="s">
        <v>2444</v>
      </c>
      <c r="G429" s="230"/>
      <c r="H429" s="233">
        <v>9.9019999999999992</v>
      </c>
      <c r="I429" s="234"/>
      <c r="J429" s="230"/>
      <c r="K429" s="230"/>
      <c r="L429" s="235"/>
      <c r="M429" s="236"/>
      <c r="N429" s="237"/>
      <c r="O429" s="237"/>
      <c r="P429" s="237"/>
      <c r="Q429" s="237"/>
      <c r="R429" s="237"/>
      <c r="S429" s="237"/>
      <c r="T429" s="238"/>
      <c r="AT429" s="239" t="s">
        <v>177</v>
      </c>
      <c r="AU429" s="239" t="s">
        <v>80</v>
      </c>
      <c r="AV429" s="13" t="s">
        <v>80</v>
      </c>
      <c r="AW429" s="13" t="s">
        <v>35</v>
      </c>
      <c r="AX429" s="13" t="s">
        <v>71</v>
      </c>
      <c r="AY429" s="239" t="s">
        <v>168</v>
      </c>
    </row>
    <row r="430" spans="2:65" s="14" customFormat="1" ht="13.5">
      <c r="B430" s="240"/>
      <c r="C430" s="241"/>
      <c r="D430" s="242" t="s">
        <v>177</v>
      </c>
      <c r="E430" s="243" t="s">
        <v>21</v>
      </c>
      <c r="F430" s="244" t="s">
        <v>184</v>
      </c>
      <c r="G430" s="241"/>
      <c r="H430" s="245">
        <v>10.195</v>
      </c>
      <c r="I430" s="246"/>
      <c r="J430" s="241"/>
      <c r="K430" s="241"/>
      <c r="L430" s="247"/>
      <c r="M430" s="248"/>
      <c r="N430" s="249"/>
      <c r="O430" s="249"/>
      <c r="P430" s="249"/>
      <c r="Q430" s="249"/>
      <c r="R430" s="249"/>
      <c r="S430" s="249"/>
      <c r="T430" s="250"/>
      <c r="AT430" s="251" t="s">
        <v>177</v>
      </c>
      <c r="AU430" s="251" t="s">
        <v>80</v>
      </c>
      <c r="AV430" s="14" t="s">
        <v>175</v>
      </c>
      <c r="AW430" s="14" t="s">
        <v>35</v>
      </c>
      <c r="AX430" s="14" t="s">
        <v>78</v>
      </c>
      <c r="AY430" s="251" t="s">
        <v>168</v>
      </c>
    </row>
    <row r="431" spans="2:65" s="1" customFormat="1" ht="31.5" customHeight="1">
      <c r="B431" s="42"/>
      <c r="C431" s="205" t="s">
        <v>627</v>
      </c>
      <c r="D431" s="205" t="s">
        <v>170</v>
      </c>
      <c r="E431" s="206" t="s">
        <v>2445</v>
      </c>
      <c r="F431" s="207" t="s">
        <v>2446</v>
      </c>
      <c r="G431" s="208" t="s">
        <v>173</v>
      </c>
      <c r="H431" s="209">
        <v>4.5999999999999996</v>
      </c>
      <c r="I431" s="210"/>
      <c r="J431" s="211">
        <f>ROUND(I431*H431,2)</f>
        <v>0</v>
      </c>
      <c r="K431" s="207" t="s">
        <v>21</v>
      </c>
      <c r="L431" s="62"/>
      <c r="M431" s="212" t="s">
        <v>21</v>
      </c>
      <c r="N431" s="213" t="s">
        <v>42</v>
      </c>
      <c r="O431" s="43"/>
      <c r="P431" s="214">
        <f>O431*H431</f>
        <v>0</v>
      </c>
      <c r="Q431" s="214">
        <v>9.3100000000000006E-3</v>
      </c>
      <c r="R431" s="214">
        <f>Q431*H431</f>
        <v>4.2825999999999996E-2</v>
      </c>
      <c r="S431" s="214">
        <v>0</v>
      </c>
      <c r="T431" s="215">
        <f>S431*H431</f>
        <v>0</v>
      </c>
      <c r="AR431" s="25" t="s">
        <v>175</v>
      </c>
      <c r="AT431" s="25" t="s">
        <v>170</v>
      </c>
      <c r="AU431" s="25" t="s">
        <v>80</v>
      </c>
      <c r="AY431" s="25" t="s">
        <v>168</v>
      </c>
      <c r="BE431" s="216">
        <f>IF(N431="základní",J431,0)</f>
        <v>0</v>
      </c>
      <c r="BF431" s="216">
        <f>IF(N431="snížená",J431,0)</f>
        <v>0</v>
      </c>
      <c r="BG431" s="216">
        <f>IF(N431="zákl. přenesená",J431,0)</f>
        <v>0</v>
      </c>
      <c r="BH431" s="216">
        <f>IF(N431="sníž. přenesená",J431,0)</f>
        <v>0</v>
      </c>
      <c r="BI431" s="216">
        <f>IF(N431="nulová",J431,0)</f>
        <v>0</v>
      </c>
      <c r="BJ431" s="25" t="s">
        <v>78</v>
      </c>
      <c r="BK431" s="216">
        <f>ROUND(I431*H431,2)</f>
        <v>0</v>
      </c>
      <c r="BL431" s="25" t="s">
        <v>175</v>
      </c>
      <c r="BM431" s="25" t="s">
        <v>2447</v>
      </c>
    </row>
    <row r="432" spans="2:65" s="12" customFormat="1" ht="13.5">
      <c r="B432" s="217"/>
      <c r="C432" s="218"/>
      <c r="D432" s="219" t="s">
        <v>177</v>
      </c>
      <c r="E432" s="220" t="s">
        <v>21</v>
      </c>
      <c r="F432" s="221" t="s">
        <v>2351</v>
      </c>
      <c r="G432" s="218"/>
      <c r="H432" s="222" t="s">
        <v>21</v>
      </c>
      <c r="I432" s="223"/>
      <c r="J432" s="218"/>
      <c r="K432" s="218"/>
      <c r="L432" s="224"/>
      <c r="M432" s="225"/>
      <c r="N432" s="226"/>
      <c r="O432" s="226"/>
      <c r="P432" s="226"/>
      <c r="Q432" s="226"/>
      <c r="R432" s="226"/>
      <c r="S432" s="226"/>
      <c r="T432" s="227"/>
      <c r="AT432" s="228" t="s">
        <v>177</v>
      </c>
      <c r="AU432" s="228" t="s">
        <v>80</v>
      </c>
      <c r="AV432" s="12" t="s">
        <v>78</v>
      </c>
      <c r="AW432" s="12" t="s">
        <v>35</v>
      </c>
      <c r="AX432" s="12" t="s">
        <v>71</v>
      </c>
      <c r="AY432" s="228" t="s">
        <v>168</v>
      </c>
    </row>
    <row r="433" spans="2:65" s="12" customFormat="1" ht="13.5">
      <c r="B433" s="217"/>
      <c r="C433" s="218"/>
      <c r="D433" s="219" t="s">
        <v>177</v>
      </c>
      <c r="E433" s="220" t="s">
        <v>21</v>
      </c>
      <c r="F433" s="221" t="s">
        <v>2352</v>
      </c>
      <c r="G433" s="218"/>
      <c r="H433" s="222" t="s">
        <v>21</v>
      </c>
      <c r="I433" s="223"/>
      <c r="J433" s="218"/>
      <c r="K433" s="218"/>
      <c r="L433" s="224"/>
      <c r="M433" s="225"/>
      <c r="N433" s="226"/>
      <c r="O433" s="226"/>
      <c r="P433" s="226"/>
      <c r="Q433" s="226"/>
      <c r="R433" s="226"/>
      <c r="S433" s="226"/>
      <c r="T433" s="227"/>
      <c r="AT433" s="228" t="s">
        <v>177</v>
      </c>
      <c r="AU433" s="228" t="s">
        <v>80</v>
      </c>
      <c r="AV433" s="12" t="s">
        <v>78</v>
      </c>
      <c r="AW433" s="12" t="s">
        <v>35</v>
      </c>
      <c r="AX433" s="12" t="s">
        <v>71</v>
      </c>
      <c r="AY433" s="228" t="s">
        <v>168</v>
      </c>
    </row>
    <row r="434" spans="2:65" s="13" customFormat="1" ht="13.5">
      <c r="B434" s="229"/>
      <c r="C434" s="230"/>
      <c r="D434" s="242" t="s">
        <v>177</v>
      </c>
      <c r="E434" s="252" t="s">
        <v>21</v>
      </c>
      <c r="F434" s="253" t="s">
        <v>2448</v>
      </c>
      <c r="G434" s="230"/>
      <c r="H434" s="254">
        <v>4.5999999999999996</v>
      </c>
      <c r="I434" s="234"/>
      <c r="J434" s="230"/>
      <c r="K434" s="230"/>
      <c r="L434" s="235"/>
      <c r="M434" s="236"/>
      <c r="N434" s="237"/>
      <c r="O434" s="237"/>
      <c r="P434" s="237"/>
      <c r="Q434" s="237"/>
      <c r="R434" s="237"/>
      <c r="S434" s="237"/>
      <c r="T434" s="238"/>
      <c r="AT434" s="239" t="s">
        <v>177</v>
      </c>
      <c r="AU434" s="239" t="s">
        <v>80</v>
      </c>
      <c r="AV434" s="13" t="s">
        <v>80</v>
      </c>
      <c r="AW434" s="13" t="s">
        <v>35</v>
      </c>
      <c r="AX434" s="13" t="s">
        <v>78</v>
      </c>
      <c r="AY434" s="239" t="s">
        <v>168</v>
      </c>
    </row>
    <row r="435" spans="2:65" s="1" customFormat="1" ht="22.5" customHeight="1">
      <c r="B435" s="42"/>
      <c r="C435" s="255" t="s">
        <v>632</v>
      </c>
      <c r="D435" s="255" t="s">
        <v>253</v>
      </c>
      <c r="E435" s="256" t="s">
        <v>2449</v>
      </c>
      <c r="F435" s="257" t="s">
        <v>2450</v>
      </c>
      <c r="G435" s="258" t="s">
        <v>173</v>
      </c>
      <c r="H435" s="259">
        <v>8.3640000000000008</v>
      </c>
      <c r="I435" s="260"/>
      <c r="J435" s="261">
        <f>ROUND(I435*H435,2)</f>
        <v>0</v>
      </c>
      <c r="K435" s="257" t="s">
        <v>21</v>
      </c>
      <c r="L435" s="262"/>
      <c r="M435" s="263" t="s">
        <v>21</v>
      </c>
      <c r="N435" s="264" t="s">
        <v>42</v>
      </c>
      <c r="O435" s="43"/>
      <c r="P435" s="214">
        <f>O435*H435</f>
        <v>0</v>
      </c>
      <c r="Q435" s="214">
        <v>7.4999999999999997E-3</v>
      </c>
      <c r="R435" s="214">
        <f>Q435*H435</f>
        <v>6.2730000000000008E-2</v>
      </c>
      <c r="S435" s="214">
        <v>0</v>
      </c>
      <c r="T435" s="215">
        <f>S435*H435</f>
        <v>0</v>
      </c>
      <c r="AR435" s="25" t="s">
        <v>237</v>
      </c>
      <c r="AT435" s="25" t="s">
        <v>253</v>
      </c>
      <c r="AU435" s="25" t="s">
        <v>80</v>
      </c>
      <c r="AY435" s="25" t="s">
        <v>168</v>
      </c>
      <c r="BE435" s="216">
        <f>IF(N435="základní",J435,0)</f>
        <v>0</v>
      </c>
      <c r="BF435" s="216">
        <f>IF(N435="snížená",J435,0)</f>
        <v>0</v>
      </c>
      <c r="BG435" s="216">
        <f>IF(N435="zákl. přenesená",J435,0)</f>
        <v>0</v>
      </c>
      <c r="BH435" s="216">
        <f>IF(N435="sníž. přenesená",J435,0)</f>
        <v>0</v>
      </c>
      <c r="BI435" s="216">
        <f>IF(N435="nulová",J435,0)</f>
        <v>0</v>
      </c>
      <c r="BJ435" s="25" t="s">
        <v>78</v>
      </c>
      <c r="BK435" s="216">
        <f>ROUND(I435*H435,2)</f>
        <v>0</v>
      </c>
      <c r="BL435" s="25" t="s">
        <v>175</v>
      </c>
      <c r="BM435" s="25" t="s">
        <v>2451</v>
      </c>
    </row>
    <row r="436" spans="2:65" s="13" customFormat="1" ht="13.5">
      <c r="B436" s="229"/>
      <c r="C436" s="230"/>
      <c r="D436" s="242" t="s">
        <v>177</v>
      </c>
      <c r="E436" s="252" t="s">
        <v>21</v>
      </c>
      <c r="F436" s="253" t="s">
        <v>2452</v>
      </c>
      <c r="G436" s="230"/>
      <c r="H436" s="254">
        <v>8.3640000000000008</v>
      </c>
      <c r="I436" s="234"/>
      <c r="J436" s="230"/>
      <c r="K436" s="230"/>
      <c r="L436" s="235"/>
      <c r="M436" s="236"/>
      <c r="N436" s="237"/>
      <c r="O436" s="237"/>
      <c r="P436" s="237"/>
      <c r="Q436" s="237"/>
      <c r="R436" s="237"/>
      <c r="S436" s="237"/>
      <c r="T436" s="238"/>
      <c r="AT436" s="239" t="s">
        <v>177</v>
      </c>
      <c r="AU436" s="239" t="s">
        <v>80</v>
      </c>
      <c r="AV436" s="13" t="s">
        <v>80</v>
      </c>
      <c r="AW436" s="13" t="s">
        <v>35</v>
      </c>
      <c r="AX436" s="13" t="s">
        <v>78</v>
      </c>
      <c r="AY436" s="239" t="s">
        <v>168</v>
      </c>
    </row>
    <row r="437" spans="2:65" s="1" customFormat="1" ht="31.5" customHeight="1">
      <c r="B437" s="42"/>
      <c r="C437" s="205" t="s">
        <v>637</v>
      </c>
      <c r="D437" s="205" t="s">
        <v>170</v>
      </c>
      <c r="E437" s="206" t="s">
        <v>2453</v>
      </c>
      <c r="F437" s="207" t="s">
        <v>2454</v>
      </c>
      <c r="G437" s="208" t="s">
        <v>173</v>
      </c>
      <c r="H437" s="209">
        <v>3.1320000000000001</v>
      </c>
      <c r="I437" s="210"/>
      <c r="J437" s="211">
        <f>ROUND(I437*H437,2)</f>
        <v>0</v>
      </c>
      <c r="K437" s="207" t="s">
        <v>21</v>
      </c>
      <c r="L437" s="62"/>
      <c r="M437" s="212" t="s">
        <v>21</v>
      </c>
      <c r="N437" s="213" t="s">
        <v>42</v>
      </c>
      <c r="O437" s="43"/>
      <c r="P437" s="214">
        <f>O437*H437</f>
        <v>0</v>
      </c>
      <c r="Q437" s="214">
        <v>9.4400000000000005E-3</v>
      </c>
      <c r="R437" s="214">
        <f>Q437*H437</f>
        <v>2.9566080000000002E-2</v>
      </c>
      <c r="S437" s="214">
        <v>0</v>
      </c>
      <c r="T437" s="215">
        <f>S437*H437</f>
        <v>0</v>
      </c>
      <c r="AR437" s="25" t="s">
        <v>175</v>
      </c>
      <c r="AT437" s="25" t="s">
        <v>170</v>
      </c>
      <c r="AU437" s="25" t="s">
        <v>80</v>
      </c>
      <c r="AY437" s="25" t="s">
        <v>168</v>
      </c>
      <c r="BE437" s="216">
        <f>IF(N437="základní",J437,0)</f>
        <v>0</v>
      </c>
      <c r="BF437" s="216">
        <f>IF(N437="snížená",J437,0)</f>
        <v>0</v>
      </c>
      <c r="BG437" s="216">
        <f>IF(N437="zákl. přenesená",J437,0)</f>
        <v>0</v>
      </c>
      <c r="BH437" s="216">
        <f>IF(N437="sníž. přenesená",J437,0)</f>
        <v>0</v>
      </c>
      <c r="BI437" s="216">
        <f>IF(N437="nulová",J437,0)</f>
        <v>0</v>
      </c>
      <c r="BJ437" s="25" t="s">
        <v>78</v>
      </c>
      <c r="BK437" s="216">
        <f>ROUND(I437*H437,2)</f>
        <v>0</v>
      </c>
      <c r="BL437" s="25" t="s">
        <v>175</v>
      </c>
      <c r="BM437" s="25" t="s">
        <v>2455</v>
      </c>
    </row>
    <row r="438" spans="2:65" s="12" customFormat="1" ht="13.5">
      <c r="B438" s="217"/>
      <c r="C438" s="218"/>
      <c r="D438" s="219" t="s">
        <v>177</v>
      </c>
      <c r="E438" s="220" t="s">
        <v>21</v>
      </c>
      <c r="F438" s="221" t="s">
        <v>2456</v>
      </c>
      <c r="G438" s="218"/>
      <c r="H438" s="222" t="s">
        <v>21</v>
      </c>
      <c r="I438" s="223"/>
      <c r="J438" s="218"/>
      <c r="K438" s="218"/>
      <c r="L438" s="224"/>
      <c r="M438" s="225"/>
      <c r="N438" s="226"/>
      <c r="O438" s="226"/>
      <c r="P438" s="226"/>
      <c r="Q438" s="226"/>
      <c r="R438" s="226"/>
      <c r="S438" s="226"/>
      <c r="T438" s="227"/>
      <c r="AT438" s="228" t="s">
        <v>177</v>
      </c>
      <c r="AU438" s="228" t="s">
        <v>80</v>
      </c>
      <c r="AV438" s="12" t="s">
        <v>78</v>
      </c>
      <c r="AW438" s="12" t="s">
        <v>35</v>
      </c>
      <c r="AX438" s="12" t="s">
        <v>71</v>
      </c>
      <c r="AY438" s="228" t="s">
        <v>168</v>
      </c>
    </row>
    <row r="439" spans="2:65" s="12" customFormat="1" ht="13.5">
      <c r="B439" s="217"/>
      <c r="C439" s="218"/>
      <c r="D439" s="219" t="s">
        <v>177</v>
      </c>
      <c r="E439" s="220" t="s">
        <v>21</v>
      </c>
      <c r="F439" s="221" t="s">
        <v>2359</v>
      </c>
      <c r="G439" s="218"/>
      <c r="H439" s="222" t="s">
        <v>21</v>
      </c>
      <c r="I439" s="223"/>
      <c r="J439" s="218"/>
      <c r="K439" s="218"/>
      <c r="L439" s="224"/>
      <c r="M439" s="225"/>
      <c r="N439" s="226"/>
      <c r="O439" s="226"/>
      <c r="P439" s="226"/>
      <c r="Q439" s="226"/>
      <c r="R439" s="226"/>
      <c r="S439" s="226"/>
      <c r="T439" s="227"/>
      <c r="AT439" s="228" t="s">
        <v>177</v>
      </c>
      <c r="AU439" s="228" t="s">
        <v>80</v>
      </c>
      <c r="AV439" s="12" t="s">
        <v>78</v>
      </c>
      <c r="AW439" s="12" t="s">
        <v>35</v>
      </c>
      <c r="AX439" s="12" t="s">
        <v>71</v>
      </c>
      <c r="AY439" s="228" t="s">
        <v>168</v>
      </c>
    </row>
    <row r="440" spans="2:65" s="13" customFormat="1" ht="13.5">
      <c r="B440" s="229"/>
      <c r="C440" s="230"/>
      <c r="D440" s="219" t="s">
        <v>177</v>
      </c>
      <c r="E440" s="231" t="s">
        <v>21</v>
      </c>
      <c r="F440" s="232" t="s">
        <v>2457</v>
      </c>
      <c r="G440" s="230"/>
      <c r="H440" s="233">
        <v>1.032</v>
      </c>
      <c r="I440" s="234"/>
      <c r="J440" s="230"/>
      <c r="K440" s="230"/>
      <c r="L440" s="235"/>
      <c r="M440" s="236"/>
      <c r="N440" s="237"/>
      <c r="O440" s="237"/>
      <c r="P440" s="237"/>
      <c r="Q440" s="237"/>
      <c r="R440" s="237"/>
      <c r="S440" s="237"/>
      <c r="T440" s="238"/>
      <c r="AT440" s="239" t="s">
        <v>177</v>
      </c>
      <c r="AU440" s="239" t="s">
        <v>80</v>
      </c>
      <c r="AV440" s="13" t="s">
        <v>80</v>
      </c>
      <c r="AW440" s="13" t="s">
        <v>35</v>
      </c>
      <c r="AX440" s="13" t="s">
        <v>71</v>
      </c>
      <c r="AY440" s="239" t="s">
        <v>168</v>
      </c>
    </row>
    <row r="441" spans="2:65" s="13" customFormat="1" ht="13.5">
      <c r="B441" s="229"/>
      <c r="C441" s="230"/>
      <c r="D441" s="219" t="s">
        <v>177</v>
      </c>
      <c r="E441" s="231" t="s">
        <v>21</v>
      </c>
      <c r="F441" s="232" t="s">
        <v>2458</v>
      </c>
      <c r="G441" s="230"/>
      <c r="H441" s="233">
        <v>2.1</v>
      </c>
      <c r="I441" s="234"/>
      <c r="J441" s="230"/>
      <c r="K441" s="230"/>
      <c r="L441" s="235"/>
      <c r="M441" s="236"/>
      <c r="N441" s="237"/>
      <c r="O441" s="237"/>
      <c r="P441" s="237"/>
      <c r="Q441" s="237"/>
      <c r="R441" s="237"/>
      <c r="S441" s="237"/>
      <c r="T441" s="238"/>
      <c r="AT441" s="239" t="s">
        <v>177</v>
      </c>
      <c r="AU441" s="239" t="s">
        <v>80</v>
      </c>
      <c r="AV441" s="13" t="s">
        <v>80</v>
      </c>
      <c r="AW441" s="13" t="s">
        <v>35</v>
      </c>
      <c r="AX441" s="13" t="s">
        <v>71</v>
      </c>
      <c r="AY441" s="239" t="s">
        <v>168</v>
      </c>
    </row>
    <row r="442" spans="2:65" s="14" customFormat="1" ht="13.5">
      <c r="B442" s="240"/>
      <c r="C442" s="241"/>
      <c r="D442" s="242" t="s">
        <v>177</v>
      </c>
      <c r="E442" s="243" t="s">
        <v>21</v>
      </c>
      <c r="F442" s="244" t="s">
        <v>184</v>
      </c>
      <c r="G442" s="241"/>
      <c r="H442" s="245">
        <v>3.1320000000000001</v>
      </c>
      <c r="I442" s="246"/>
      <c r="J442" s="241"/>
      <c r="K442" s="241"/>
      <c r="L442" s="247"/>
      <c r="M442" s="248"/>
      <c r="N442" s="249"/>
      <c r="O442" s="249"/>
      <c r="P442" s="249"/>
      <c r="Q442" s="249"/>
      <c r="R442" s="249"/>
      <c r="S442" s="249"/>
      <c r="T442" s="250"/>
      <c r="AT442" s="251" t="s">
        <v>177</v>
      </c>
      <c r="AU442" s="251" t="s">
        <v>80</v>
      </c>
      <c r="AV442" s="14" t="s">
        <v>175</v>
      </c>
      <c r="AW442" s="14" t="s">
        <v>35</v>
      </c>
      <c r="AX442" s="14" t="s">
        <v>78</v>
      </c>
      <c r="AY442" s="251" t="s">
        <v>168</v>
      </c>
    </row>
    <row r="443" spans="2:65" s="1" customFormat="1" ht="22.5" customHeight="1">
      <c r="B443" s="42"/>
      <c r="C443" s="255" t="s">
        <v>695</v>
      </c>
      <c r="D443" s="255" t="s">
        <v>253</v>
      </c>
      <c r="E443" s="256" t="s">
        <v>2459</v>
      </c>
      <c r="F443" s="257" t="s">
        <v>569</v>
      </c>
      <c r="G443" s="258" t="s">
        <v>173</v>
      </c>
      <c r="H443" s="259">
        <v>3.1949999999999998</v>
      </c>
      <c r="I443" s="260"/>
      <c r="J443" s="261">
        <f>ROUND(I443*H443,2)</f>
        <v>0</v>
      </c>
      <c r="K443" s="257" t="s">
        <v>21</v>
      </c>
      <c r="L443" s="262"/>
      <c r="M443" s="263" t="s">
        <v>21</v>
      </c>
      <c r="N443" s="264" t="s">
        <v>42</v>
      </c>
      <c r="O443" s="43"/>
      <c r="P443" s="214">
        <f>O443*H443</f>
        <v>0</v>
      </c>
      <c r="Q443" s="214">
        <v>1.6500000000000001E-2</v>
      </c>
      <c r="R443" s="214">
        <f>Q443*H443</f>
        <v>5.27175E-2</v>
      </c>
      <c r="S443" s="214">
        <v>0</v>
      </c>
      <c r="T443" s="215">
        <f>S443*H443</f>
        <v>0</v>
      </c>
      <c r="AR443" s="25" t="s">
        <v>237</v>
      </c>
      <c r="AT443" s="25" t="s">
        <v>253</v>
      </c>
      <c r="AU443" s="25" t="s">
        <v>80</v>
      </c>
      <c r="AY443" s="25" t="s">
        <v>168</v>
      </c>
      <c r="BE443" s="216">
        <f>IF(N443="základní",J443,0)</f>
        <v>0</v>
      </c>
      <c r="BF443" s="216">
        <f>IF(N443="snížená",J443,0)</f>
        <v>0</v>
      </c>
      <c r="BG443" s="216">
        <f>IF(N443="zákl. přenesená",J443,0)</f>
        <v>0</v>
      </c>
      <c r="BH443" s="216">
        <f>IF(N443="sníž. přenesená",J443,0)</f>
        <v>0</v>
      </c>
      <c r="BI443" s="216">
        <f>IF(N443="nulová",J443,0)</f>
        <v>0</v>
      </c>
      <c r="BJ443" s="25" t="s">
        <v>78</v>
      </c>
      <c r="BK443" s="216">
        <f>ROUND(I443*H443,2)</f>
        <v>0</v>
      </c>
      <c r="BL443" s="25" t="s">
        <v>175</v>
      </c>
      <c r="BM443" s="25" t="s">
        <v>2460</v>
      </c>
    </row>
    <row r="444" spans="2:65" s="13" customFormat="1" ht="13.5">
      <c r="B444" s="229"/>
      <c r="C444" s="230"/>
      <c r="D444" s="242" t="s">
        <v>177</v>
      </c>
      <c r="E444" s="252" t="s">
        <v>21</v>
      </c>
      <c r="F444" s="253" t="s">
        <v>2461</v>
      </c>
      <c r="G444" s="230"/>
      <c r="H444" s="254">
        <v>3.1949999999999998</v>
      </c>
      <c r="I444" s="234"/>
      <c r="J444" s="230"/>
      <c r="K444" s="230"/>
      <c r="L444" s="235"/>
      <c r="M444" s="236"/>
      <c r="N444" s="237"/>
      <c r="O444" s="237"/>
      <c r="P444" s="237"/>
      <c r="Q444" s="237"/>
      <c r="R444" s="237"/>
      <c r="S444" s="237"/>
      <c r="T444" s="238"/>
      <c r="AT444" s="239" t="s">
        <v>177</v>
      </c>
      <c r="AU444" s="239" t="s">
        <v>80</v>
      </c>
      <c r="AV444" s="13" t="s">
        <v>80</v>
      </c>
      <c r="AW444" s="13" t="s">
        <v>35</v>
      </c>
      <c r="AX444" s="13" t="s">
        <v>78</v>
      </c>
      <c r="AY444" s="239" t="s">
        <v>168</v>
      </c>
    </row>
    <row r="445" spans="2:65" s="1" customFormat="1" ht="31.5" customHeight="1">
      <c r="B445" s="42"/>
      <c r="C445" s="205" t="s">
        <v>700</v>
      </c>
      <c r="D445" s="205" t="s">
        <v>170</v>
      </c>
      <c r="E445" s="206" t="s">
        <v>2462</v>
      </c>
      <c r="F445" s="207" t="s">
        <v>2463</v>
      </c>
      <c r="G445" s="208" t="s">
        <v>173</v>
      </c>
      <c r="H445" s="209">
        <v>29.866</v>
      </c>
      <c r="I445" s="210"/>
      <c r="J445" s="211">
        <f>ROUND(I445*H445,2)</f>
        <v>0</v>
      </c>
      <c r="K445" s="207" t="s">
        <v>21</v>
      </c>
      <c r="L445" s="62"/>
      <c r="M445" s="212" t="s">
        <v>21</v>
      </c>
      <c r="N445" s="213" t="s">
        <v>42</v>
      </c>
      <c r="O445" s="43"/>
      <c r="P445" s="214">
        <f>O445*H445</f>
        <v>0</v>
      </c>
      <c r="Q445" s="214">
        <v>9.4999999999999998E-3</v>
      </c>
      <c r="R445" s="214">
        <f>Q445*H445</f>
        <v>0.28372700000000001</v>
      </c>
      <c r="S445" s="214">
        <v>0</v>
      </c>
      <c r="T445" s="215">
        <f>S445*H445</f>
        <v>0</v>
      </c>
      <c r="AR445" s="25" t="s">
        <v>175</v>
      </c>
      <c r="AT445" s="25" t="s">
        <v>170</v>
      </c>
      <c r="AU445" s="25" t="s">
        <v>80</v>
      </c>
      <c r="AY445" s="25" t="s">
        <v>168</v>
      </c>
      <c r="BE445" s="216">
        <f>IF(N445="základní",J445,0)</f>
        <v>0</v>
      </c>
      <c r="BF445" s="216">
        <f>IF(N445="snížená",J445,0)</f>
        <v>0</v>
      </c>
      <c r="BG445" s="216">
        <f>IF(N445="zákl. přenesená",J445,0)</f>
        <v>0</v>
      </c>
      <c r="BH445" s="216">
        <f>IF(N445="sníž. přenesená",J445,0)</f>
        <v>0</v>
      </c>
      <c r="BI445" s="216">
        <f>IF(N445="nulová",J445,0)</f>
        <v>0</v>
      </c>
      <c r="BJ445" s="25" t="s">
        <v>78</v>
      </c>
      <c r="BK445" s="216">
        <f>ROUND(I445*H445,2)</f>
        <v>0</v>
      </c>
      <c r="BL445" s="25" t="s">
        <v>175</v>
      </c>
      <c r="BM445" s="25" t="s">
        <v>2464</v>
      </c>
    </row>
    <row r="446" spans="2:65" s="12" customFormat="1" ht="13.5">
      <c r="B446" s="217"/>
      <c r="C446" s="218"/>
      <c r="D446" s="219" t="s">
        <v>177</v>
      </c>
      <c r="E446" s="220" t="s">
        <v>21</v>
      </c>
      <c r="F446" s="221" t="s">
        <v>2352</v>
      </c>
      <c r="G446" s="218"/>
      <c r="H446" s="222" t="s">
        <v>21</v>
      </c>
      <c r="I446" s="223"/>
      <c r="J446" s="218"/>
      <c r="K446" s="218"/>
      <c r="L446" s="224"/>
      <c r="M446" s="225"/>
      <c r="N446" s="226"/>
      <c r="O446" s="226"/>
      <c r="P446" s="226"/>
      <c r="Q446" s="226"/>
      <c r="R446" s="226"/>
      <c r="S446" s="226"/>
      <c r="T446" s="227"/>
      <c r="AT446" s="228" t="s">
        <v>177</v>
      </c>
      <c r="AU446" s="228" t="s">
        <v>80</v>
      </c>
      <c r="AV446" s="12" t="s">
        <v>78</v>
      </c>
      <c r="AW446" s="12" t="s">
        <v>35</v>
      </c>
      <c r="AX446" s="12" t="s">
        <v>71</v>
      </c>
      <c r="AY446" s="228" t="s">
        <v>168</v>
      </c>
    </row>
    <row r="447" spans="2:65" s="13" customFormat="1" ht="13.5">
      <c r="B447" s="229"/>
      <c r="C447" s="230"/>
      <c r="D447" s="219" t="s">
        <v>177</v>
      </c>
      <c r="E447" s="231" t="s">
        <v>21</v>
      </c>
      <c r="F447" s="232" t="s">
        <v>2465</v>
      </c>
      <c r="G447" s="230"/>
      <c r="H447" s="233">
        <v>3.6</v>
      </c>
      <c r="I447" s="234"/>
      <c r="J447" s="230"/>
      <c r="K447" s="230"/>
      <c r="L447" s="235"/>
      <c r="M447" s="236"/>
      <c r="N447" s="237"/>
      <c r="O447" s="237"/>
      <c r="P447" s="237"/>
      <c r="Q447" s="237"/>
      <c r="R447" s="237"/>
      <c r="S447" s="237"/>
      <c r="T447" s="238"/>
      <c r="AT447" s="239" t="s">
        <v>177</v>
      </c>
      <c r="AU447" s="239" t="s">
        <v>80</v>
      </c>
      <c r="AV447" s="13" t="s">
        <v>80</v>
      </c>
      <c r="AW447" s="13" t="s">
        <v>35</v>
      </c>
      <c r="AX447" s="13" t="s">
        <v>71</v>
      </c>
      <c r="AY447" s="239" t="s">
        <v>168</v>
      </c>
    </row>
    <row r="448" spans="2:65" s="13" customFormat="1" ht="13.5">
      <c r="B448" s="229"/>
      <c r="C448" s="230"/>
      <c r="D448" s="219" t="s">
        <v>177</v>
      </c>
      <c r="E448" s="231" t="s">
        <v>21</v>
      </c>
      <c r="F448" s="232" t="s">
        <v>2466</v>
      </c>
      <c r="G448" s="230"/>
      <c r="H448" s="233">
        <v>6.4219999999999997</v>
      </c>
      <c r="I448" s="234"/>
      <c r="J448" s="230"/>
      <c r="K448" s="230"/>
      <c r="L448" s="235"/>
      <c r="M448" s="236"/>
      <c r="N448" s="237"/>
      <c r="O448" s="237"/>
      <c r="P448" s="237"/>
      <c r="Q448" s="237"/>
      <c r="R448" s="237"/>
      <c r="S448" s="237"/>
      <c r="T448" s="238"/>
      <c r="AT448" s="239" t="s">
        <v>177</v>
      </c>
      <c r="AU448" s="239" t="s">
        <v>80</v>
      </c>
      <c r="AV448" s="13" t="s">
        <v>80</v>
      </c>
      <c r="AW448" s="13" t="s">
        <v>35</v>
      </c>
      <c r="AX448" s="13" t="s">
        <v>71</v>
      </c>
      <c r="AY448" s="239" t="s">
        <v>168</v>
      </c>
    </row>
    <row r="449" spans="2:65" s="12" customFormat="1" ht="13.5">
      <c r="B449" s="217"/>
      <c r="C449" s="218"/>
      <c r="D449" s="219" t="s">
        <v>177</v>
      </c>
      <c r="E449" s="220" t="s">
        <v>21</v>
      </c>
      <c r="F449" s="221" t="s">
        <v>2359</v>
      </c>
      <c r="G449" s="218"/>
      <c r="H449" s="222" t="s">
        <v>21</v>
      </c>
      <c r="I449" s="223"/>
      <c r="J449" s="218"/>
      <c r="K449" s="218"/>
      <c r="L449" s="224"/>
      <c r="M449" s="225"/>
      <c r="N449" s="226"/>
      <c r="O449" s="226"/>
      <c r="P449" s="226"/>
      <c r="Q449" s="226"/>
      <c r="R449" s="226"/>
      <c r="S449" s="226"/>
      <c r="T449" s="227"/>
      <c r="AT449" s="228" t="s">
        <v>177</v>
      </c>
      <c r="AU449" s="228" t="s">
        <v>80</v>
      </c>
      <c r="AV449" s="12" t="s">
        <v>78</v>
      </c>
      <c r="AW449" s="12" t="s">
        <v>35</v>
      </c>
      <c r="AX449" s="12" t="s">
        <v>71</v>
      </c>
      <c r="AY449" s="228" t="s">
        <v>168</v>
      </c>
    </row>
    <row r="450" spans="2:65" s="13" customFormat="1" ht="13.5">
      <c r="B450" s="229"/>
      <c r="C450" s="230"/>
      <c r="D450" s="219" t="s">
        <v>177</v>
      </c>
      <c r="E450" s="231" t="s">
        <v>21</v>
      </c>
      <c r="F450" s="232" t="s">
        <v>2467</v>
      </c>
      <c r="G450" s="230"/>
      <c r="H450" s="233">
        <v>10.683999999999999</v>
      </c>
      <c r="I450" s="234"/>
      <c r="J450" s="230"/>
      <c r="K450" s="230"/>
      <c r="L450" s="235"/>
      <c r="M450" s="236"/>
      <c r="N450" s="237"/>
      <c r="O450" s="237"/>
      <c r="P450" s="237"/>
      <c r="Q450" s="237"/>
      <c r="R450" s="237"/>
      <c r="S450" s="237"/>
      <c r="T450" s="238"/>
      <c r="AT450" s="239" t="s">
        <v>177</v>
      </c>
      <c r="AU450" s="239" t="s">
        <v>80</v>
      </c>
      <c r="AV450" s="13" t="s">
        <v>80</v>
      </c>
      <c r="AW450" s="13" t="s">
        <v>35</v>
      </c>
      <c r="AX450" s="13" t="s">
        <v>71</v>
      </c>
      <c r="AY450" s="239" t="s">
        <v>168</v>
      </c>
    </row>
    <row r="451" spans="2:65" s="12" customFormat="1" ht="13.5">
      <c r="B451" s="217"/>
      <c r="C451" s="218"/>
      <c r="D451" s="219" t="s">
        <v>177</v>
      </c>
      <c r="E451" s="220" t="s">
        <v>21</v>
      </c>
      <c r="F451" s="221" t="s">
        <v>2395</v>
      </c>
      <c r="G451" s="218"/>
      <c r="H451" s="222" t="s">
        <v>21</v>
      </c>
      <c r="I451" s="223"/>
      <c r="J451" s="218"/>
      <c r="K451" s="218"/>
      <c r="L451" s="224"/>
      <c r="M451" s="225"/>
      <c r="N451" s="226"/>
      <c r="O451" s="226"/>
      <c r="P451" s="226"/>
      <c r="Q451" s="226"/>
      <c r="R451" s="226"/>
      <c r="S451" s="226"/>
      <c r="T451" s="227"/>
      <c r="AT451" s="228" t="s">
        <v>177</v>
      </c>
      <c r="AU451" s="228" t="s">
        <v>80</v>
      </c>
      <c r="AV451" s="12" t="s">
        <v>78</v>
      </c>
      <c r="AW451" s="12" t="s">
        <v>35</v>
      </c>
      <c r="AX451" s="12" t="s">
        <v>71</v>
      </c>
      <c r="AY451" s="228" t="s">
        <v>168</v>
      </c>
    </row>
    <row r="452" spans="2:65" s="13" customFormat="1" ht="13.5">
      <c r="B452" s="229"/>
      <c r="C452" s="230"/>
      <c r="D452" s="219" t="s">
        <v>177</v>
      </c>
      <c r="E452" s="231" t="s">
        <v>21</v>
      </c>
      <c r="F452" s="232" t="s">
        <v>2468</v>
      </c>
      <c r="G452" s="230"/>
      <c r="H452" s="233">
        <v>3.9</v>
      </c>
      <c r="I452" s="234"/>
      <c r="J452" s="230"/>
      <c r="K452" s="230"/>
      <c r="L452" s="235"/>
      <c r="M452" s="236"/>
      <c r="N452" s="237"/>
      <c r="O452" s="237"/>
      <c r="P452" s="237"/>
      <c r="Q452" s="237"/>
      <c r="R452" s="237"/>
      <c r="S452" s="237"/>
      <c r="T452" s="238"/>
      <c r="AT452" s="239" t="s">
        <v>177</v>
      </c>
      <c r="AU452" s="239" t="s">
        <v>80</v>
      </c>
      <c r="AV452" s="13" t="s">
        <v>80</v>
      </c>
      <c r="AW452" s="13" t="s">
        <v>35</v>
      </c>
      <c r="AX452" s="13" t="s">
        <v>71</v>
      </c>
      <c r="AY452" s="239" t="s">
        <v>168</v>
      </c>
    </row>
    <row r="453" spans="2:65" s="12" customFormat="1" ht="13.5">
      <c r="B453" s="217"/>
      <c r="C453" s="218"/>
      <c r="D453" s="219" t="s">
        <v>177</v>
      </c>
      <c r="E453" s="220" t="s">
        <v>21</v>
      </c>
      <c r="F453" s="221" t="s">
        <v>2368</v>
      </c>
      <c r="G453" s="218"/>
      <c r="H453" s="222" t="s">
        <v>21</v>
      </c>
      <c r="I453" s="223"/>
      <c r="J453" s="218"/>
      <c r="K453" s="218"/>
      <c r="L453" s="224"/>
      <c r="M453" s="225"/>
      <c r="N453" s="226"/>
      <c r="O453" s="226"/>
      <c r="P453" s="226"/>
      <c r="Q453" s="226"/>
      <c r="R453" s="226"/>
      <c r="S453" s="226"/>
      <c r="T453" s="227"/>
      <c r="AT453" s="228" t="s">
        <v>177</v>
      </c>
      <c r="AU453" s="228" t="s">
        <v>80</v>
      </c>
      <c r="AV453" s="12" t="s">
        <v>78</v>
      </c>
      <c r="AW453" s="12" t="s">
        <v>35</v>
      </c>
      <c r="AX453" s="12" t="s">
        <v>71</v>
      </c>
      <c r="AY453" s="228" t="s">
        <v>168</v>
      </c>
    </row>
    <row r="454" spans="2:65" s="13" customFormat="1" ht="13.5">
      <c r="B454" s="229"/>
      <c r="C454" s="230"/>
      <c r="D454" s="219" t="s">
        <v>177</v>
      </c>
      <c r="E454" s="231" t="s">
        <v>21</v>
      </c>
      <c r="F454" s="232" t="s">
        <v>2469</v>
      </c>
      <c r="G454" s="230"/>
      <c r="H454" s="233">
        <v>4.3</v>
      </c>
      <c r="I454" s="234"/>
      <c r="J454" s="230"/>
      <c r="K454" s="230"/>
      <c r="L454" s="235"/>
      <c r="M454" s="236"/>
      <c r="N454" s="237"/>
      <c r="O454" s="237"/>
      <c r="P454" s="237"/>
      <c r="Q454" s="237"/>
      <c r="R454" s="237"/>
      <c r="S454" s="237"/>
      <c r="T454" s="238"/>
      <c r="AT454" s="239" t="s">
        <v>177</v>
      </c>
      <c r="AU454" s="239" t="s">
        <v>80</v>
      </c>
      <c r="AV454" s="13" t="s">
        <v>80</v>
      </c>
      <c r="AW454" s="13" t="s">
        <v>35</v>
      </c>
      <c r="AX454" s="13" t="s">
        <v>71</v>
      </c>
      <c r="AY454" s="239" t="s">
        <v>168</v>
      </c>
    </row>
    <row r="455" spans="2:65" s="12" customFormat="1" ht="13.5">
      <c r="B455" s="217"/>
      <c r="C455" s="218"/>
      <c r="D455" s="219" t="s">
        <v>177</v>
      </c>
      <c r="E455" s="220" t="s">
        <v>21</v>
      </c>
      <c r="F455" s="221" t="s">
        <v>2361</v>
      </c>
      <c r="G455" s="218"/>
      <c r="H455" s="222" t="s">
        <v>21</v>
      </c>
      <c r="I455" s="223"/>
      <c r="J455" s="218"/>
      <c r="K455" s="218"/>
      <c r="L455" s="224"/>
      <c r="M455" s="225"/>
      <c r="N455" s="226"/>
      <c r="O455" s="226"/>
      <c r="P455" s="226"/>
      <c r="Q455" s="226"/>
      <c r="R455" s="226"/>
      <c r="S455" s="226"/>
      <c r="T455" s="227"/>
      <c r="AT455" s="228" t="s">
        <v>177</v>
      </c>
      <c r="AU455" s="228" t="s">
        <v>80</v>
      </c>
      <c r="AV455" s="12" t="s">
        <v>78</v>
      </c>
      <c r="AW455" s="12" t="s">
        <v>35</v>
      </c>
      <c r="AX455" s="12" t="s">
        <v>71</v>
      </c>
      <c r="AY455" s="228" t="s">
        <v>168</v>
      </c>
    </row>
    <row r="456" spans="2:65" s="13" customFormat="1" ht="13.5">
      <c r="B456" s="229"/>
      <c r="C456" s="230"/>
      <c r="D456" s="219" t="s">
        <v>177</v>
      </c>
      <c r="E456" s="231" t="s">
        <v>21</v>
      </c>
      <c r="F456" s="232" t="s">
        <v>2470</v>
      </c>
      <c r="G456" s="230"/>
      <c r="H456" s="233">
        <v>0.96</v>
      </c>
      <c r="I456" s="234"/>
      <c r="J456" s="230"/>
      <c r="K456" s="230"/>
      <c r="L456" s="235"/>
      <c r="M456" s="236"/>
      <c r="N456" s="237"/>
      <c r="O456" s="237"/>
      <c r="P456" s="237"/>
      <c r="Q456" s="237"/>
      <c r="R456" s="237"/>
      <c r="S456" s="237"/>
      <c r="T456" s="238"/>
      <c r="AT456" s="239" t="s">
        <v>177</v>
      </c>
      <c r="AU456" s="239" t="s">
        <v>80</v>
      </c>
      <c r="AV456" s="13" t="s">
        <v>80</v>
      </c>
      <c r="AW456" s="13" t="s">
        <v>35</v>
      </c>
      <c r="AX456" s="13" t="s">
        <v>71</v>
      </c>
      <c r="AY456" s="239" t="s">
        <v>168</v>
      </c>
    </row>
    <row r="457" spans="2:65" s="14" customFormat="1" ht="13.5">
      <c r="B457" s="240"/>
      <c r="C457" s="241"/>
      <c r="D457" s="242" t="s">
        <v>177</v>
      </c>
      <c r="E457" s="243" t="s">
        <v>21</v>
      </c>
      <c r="F457" s="244" t="s">
        <v>184</v>
      </c>
      <c r="G457" s="241"/>
      <c r="H457" s="245">
        <v>29.866</v>
      </c>
      <c r="I457" s="246"/>
      <c r="J457" s="241"/>
      <c r="K457" s="241"/>
      <c r="L457" s="247"/>
      <c r="M457" s="248"/>
      <c r="N457" s="249"/>
      <c r="O457" s="249"/>
      <c r="P457" s="249"/>
      <c r="Q457" s="249"/>
      <c r="R457" s="249"/>
      <c r="S457" s="249"/>
      <c r="T457" s="250"/>
      <c r="AT457" s="251" t="s">
        <v>177</v>
      </c>
      <c r="AU457" s="251" t="s">
        <v>80</v>
      </c>
      <c r="AV457" s="14" t="s">
        <v>175</v>
      </c>
      <c r="AW457" s="14" t="s">
        <v>35</v>
      </c>
      <c r="AX457" s="14" t="s">
        <v>78</v>
      </c>
      <c r="AY457" s="251" t="s">
        <v>168</v>
      </c>
    </row>
    <row r="458" spans="2:65" s="1" customFormat="1" ht="22.5" customHeight="1">
      <c r="B458" s="42"/>
      <c r="C458" s="255" t="s">
        <v>705</v>
      </c>
      <c r="D458" s="255" t="s">
        <v>253</v>
      </c>
      <c r="E458" s="256" t="s">
        <v>586</v>
      </c>
      <c r="F458" s="257" t="s">
        <v>587</v>
      </c>
      <c r="G458" s="258" t="s">
        <v>173</v>
      </c>
      <c r="H458" s="259">
        <v>47.043999999999997</v>
      </c>
      <c r="I458" s="260"/>
      <c r="J458" s="261">
        <f>ROUND(I458*H458,2)</f>
        <v>0</v>
      </c>
      <c r="K458" s="257" t="s">
        <v>21</v>
      </c>
      <c r="L458" s="262"/>
      <c r="M458" s="263" t="s">
        <v>21</v>
      </c>
      <c r="N458" s="264" t="s">
        <v>42</v>
      </c>
      <c r="O458" s="43"/>
      <c r="P458" s="214">
        <f>O458*H458</f>
        <v>0</v>
      </c>
      <c r="Q458" s="214">
        <v>1.95E-2</v>
      </c>
      <c r="R458" s="214">
        <f>Q458*H458</f>
        <v>0.9173579999999999</v>
      </c>
      <c r="S458" s="214">
        <v>0</v>
      </c>
      <c r="T458" s="215">
        <f>S458*H458</f>
        <v>0</v>
      </c>
      <c r="AR458" s="25" t="s">
        <v>237</v>
      </c>
      <c r="AT458" s="25" t="s">
        <v>253</v>
      </c>
      <c r="AU458" s="25" t="s">
        <v>80</v>
      </c>
      <c r="AY458" s="25" t="s">
        <v>168</v>
      </c>
      <c r="BE458" s="216">
        <f>IF(N458="základní",J458,0)</f>
        <v>0</v>
      </c>
      <c r="BF458" s="216">
        <f>IF(N458="snížená",J458,0)</f>
        <v>0</v>
      </c>
      <c r="BG458" s="216">
        <f>IF(N458="zákl. přenesená",J458,0)</f>
        <v>0</v>
      </c>
      <c r="BH458" s="216">
        <f>IF(N458="sníž. přenesená",J458,0)</f>
        <v>0</v>
      </c>
      <c r="BI458" s="216">
        <f>IF(N458="nulová",J458,0)</f>
        <v>0</v>
      </c>
      <c r="BJ458" s="25" t="s">
        <v>78</v>
      </c>
      <c r="BK458" s="216">
        <f>ROUND(I458*H458,2)</f>
        <v>0</v>
      </c>
      <c r="BL458" s="25" t="s">
        <v>175</v>
      </c>
      <c r="BM458" s="25" t="s">
        <v>2471</v>
      </c>
    </row>
    <row r="459" spans="2:65" s="13" customFormat="1" ht="13.5">
      <c r="B459" s="229"/>
      <c r="C459" s="230"/>
      <c r="D459" s="242" t="s">
        <v>177</v>
      </c>
      <c r="E459" s="252" t="s">
        <v>21</v>
      </c>
      <c r="F459" s="253" t="s">
        <v>2472</v>
      </c>
      <c r="G459" s="230"/>
      <c r="H459" s="254">
        <v>47.043999999999997</v>
      </c>
      <c r="I459" s="234"/>
      <c r="J459" s="230"/>
      <c r="K459" s="230"/>
      <c r="L459" s="235"/>
      <c r="M459" s="236"/>
      <c r="N459" s="237"/>
      <c r="O459" s="237"/>
      <c r="P459" s="237"/>
      <c r="Q459" s="237"/>
      <c r="R459" s="237"/>
      <c r="S459" s="237"/>
      <c r="T459" s="238"/>
      <c r="AT459" s="239" t="s">
        <v>177</v>
      </c>
      <c r="AU459" s="239" t="s">
        <v>80</v>
      </c>
      <c r="AV459" s="13" t="s">
        <v>80</v>
      </c>
      <c r="AW459" s="13" t="s">
        <v>35</v>
      </c>
      <c r="AX459" s="13" t="s">
        <v>78</v>
      </c>
      <c r="AY459" s="239" t="s">
        <v>168</v>
      </c>
    </row>
    <row r="460" spans="2:65" s="1" customFormat="1" ht="22.5" customHeight="1">
      <c r="B460" s="42"/>
      <c r="C460" s="205" t="s">
        <v>709</v>
      </c>
      <c r="D460" s="205" t="s">
        <v>170</v>
      </c>
      <c r="E460" s="206" t="s">
        <v>601</v>
      </c>
      <c r="F460" s="207" t="s">
        <v>602</v>
      </c>
      <c r="G460" s="208" t="s">
        <v>202</v>
      </c>
      <c r="H460" s="209">
        <v>107.54</v>
      </c>
      <c r="I460" s="210"/>
      <c r="J460" s="211">
        <f>ROUND(I460*H460,2)</f>
        <v>0</v>
      </c>
      <c r="K460" s="207" t="s">
        <v>174</v>
      </c>
      <c r="L460" s="62"/>
      <c r="M460" s="212" t="s">
        <v>21</v>
      </c>
      <c r="N460" s="213" t="s">
        <v>42</v>
      </c>
      <c r="O460" s="43"/>
      <c r="P460" s="214">
        <f>O460*H460</f>
        <v>0</v>
      </c>
      <c r="Q460" s="214">
        <v>6.0000000000000002E-5</v>
      </c>
      <c r="R460" s="214">
        <f>Q460*H460</f>
        <v>6.4524000000000005E-3</v>
      </c>
      <c r="S460" s="214">
        <v>0</v>
      </c>
      <c r="T460" s="215">
        <f>S460*H460</f>
        <v>0</v>
      </c>
      <c r="AR460" s="25" t="s">
        <v>175</v>
      </c>
      <c r="AT460" s="25" t="s">
        <v>170</v>
      </c>
      <c r="AU460" s="25" t="s">
        <v>80</v>
      </c>
      <c r="AY460" s="25" t="s">
        <v>168</v>
      </c>
      <c r="BE460" s="216">
        <f>IF(N460="základní",J460,0)</f>
        <v>0</v>
      </c>
      <c r="BF460" s="216">
        <f>IF(N460="snížená",J460,0)</f>
        <v>0</v>
      </c>
      <c r="BG460" s="216">
        <f>IF(N460="zákl. přenesená",J460,0)</f>
        <v>0</v>
      </c>
      <c r="BH460" s="216">
        <f>IF(N460="sníž. přenesená",J460,0)</f>
        <v>0</v>
      </c>
      <c r="BI460" s="216">
        <f>IF(N460="nulová",J460,0)</f>
        <v>0</v>
      </c>
      <c r="BJ460" s="25" t="s">
        <v>78</v>
      </c>
      <c r="BK460" s="216">
        <f>ROUND(I460*H460,2)</f>
        <v>0</v>
      </c>
      <c r="BL460" s="25" t="s">
        <v>175</v>
      </c>
      <c r="BM460" s="25" t="s">
        <v>2473</v>
      </c>
    </row>
    <row r="461" spans="2:65" s="12" customFormat="1" ht="13.5">
      <c r="B461" s="217"/>
      <c r="C461" s="218"/>
      <c r="D461" s="219" t="s">
        <v>177</v>
      </c>
      <c r="E461" s="220" t="s">
        <v>21</v>
      </c>
      <c r="F461" s="221" t="s">
        <v>604</v>
      </c>
      <c r="G461" s="218"/>
      <c r="H461" s="222" t="s">
        <v>21</v>
      </c>
      <c r="I461" s="223"/>
      <c r="J461" s="218"/>
      <c r="K461" s="218"/>
      <c r="L461" s="224"/>
      <c r="M461" s="225"/>
      <c r="N461" s="226"/>
      <c r="O461" s="226"/>
      <c r="P461" s="226"/>
      <c r="Q461" s="226"/>
      <c r="R461" s="226"/>
      <c r="S461" s="226"/>
      <c r="T461" s="227"/>
      <c r="AT461" s="228" t="s">
        <v>177</v>
      </c>
      <c r="AU461" s="228" t="s">
        <v>80</v>
      </c>
      <c r="AV461" s="12" t="s">
        <v>78</v>
      </c>
      <c r="AW461" s="12" t="s">
        <v>35</v>
      </c>
      <c r="AX461" s="12" t="s">
        <v>71</v>
      </c>
      <c r="AY461" s="228" t="s">
        <v>168</v>
      </c>
    </row>
    <row r="462" spans="2:65" s="13" customFormat="1" ht="13.5">
      <c r="B462" s="229"/>
      <c r="C462" s="230"/>
      <c r="D462" s="219" t="s">
        <v>177</v>
      </c>
      <c r="E462" s="231" t="s">
        <v>21</v>
      </c>
      <c r="F462" s="232" t="s">
        <v>2474</v>
      </c>
      <c r="G462" s="230"/>
      <c r="H462" s="233">
        <v>24.94</v>
      </c>
      <c r="I462" s="234"/>
      <c r="J462" s="230"/>
      <c r="K462" s="230"/>
      <c r="L462" s="235"/>
      <c r="M462" s="236"/>
      <c r="N462" s="237"/>
      <c r="O462" s="237"/>
      <c r="P462" s="237"/>
      <c r="Q462" s="237"/>
      <c r="R462" s="237"/>
      <c r="S462" s="237"/>
      <c r="T462" s="238"/>
      <c r="AT462" s="239" t="s">
        <v>177</v>
      </c>
      <c r="AU462" s="239" t="s">
        <v>80</v>
      </c>
      <c r="AV462" s="13" t="s">
        <v>80</v>
      </c>
      <c r="AW462" s="13" t="s">
        <v>35</v>
      </c>
      <c r="AX462" s="13" t="s">
        <v>71</v>
      </c>
      <c r="AY462" s="239" t="s">
        <v>168</v>
      </c>
    </row>
    <row r="463" spans="2:65" s="13" customFormat="1" ht="13.5">
      <c r="B463" s="229"/>
      <c r="C463" s="230"/>
      <c r="D463" s="219" t="s">
        <v>177</v>
      </c>
      <c r="E463" s="231" t="s">
        <v>21</v>
      </c>
      <c r="F463" s="232" t="s">
        <v>2475</v>
      </c>
      <c r="G463" s="230"/>
      <c r="H463" s="233">
        <v>11.23</v>
      </c>
      <c r="I463" s="234"/>
      <c r="J463" s="230"/>
      <c r="K463" s="230"/>
      <c r="L463" s="235"/>
      <c r="M463" s="236"/>
      <c r="N463" s="237"/>
      <c r="O463" s="237"/>
      <c r="P463" s="237"/>
      <c r="Q463" s="237"/>
      <c r="R463" s="237"/>
      <c r="S463" s="237"/>
      <c r="T463" s="238"/>
      <c r="AT463" s="239" t="s">
        <v>177</v>
      </c>
      <c r="AU463" s="239" t="s">
        <v>80</v>
      </c>
      <c r="AV463" s="13" t="s">
        <v>80</v>
      </c>
      <c r="AW463" s="13" t="s">
        <v>35</v>
      </c>
      <c r="AX463" s="13" t="s">
        <v>71</v>
      </c>
      <c r="AY463" s="239" t="s">
        <v>168</v>
      </c>
    </row>
    <row r="464" spans="2:65" s="13" customFormat="1" ht="13.5">
      <c r="B464" s="229"/>
      <c r="C464" s="230"/>
      <c r="D464" s="219" t="s">
        <v>177</v>
      </c>
      <c r="E464" s="231" t="s">
        <v>21</v>
      </c>
      <c r="F464" s="232" t="s">
        <v>2476</v>
      </c>
      <c r="G464" s="230"/>
      <c r="H464" s="233">
        <v>28.66</v>
      </c>
      <c r="I464" s="234"/>
      <c r="J464" s="230"/>
      <c r="K464" s="230"/>
      <c r="L464" s="235"/>
      <c r="M464" s="236"/>
      <c r="N464" s="237"/>
      <c r="O464" s="237"/>
      <c r="P464" s="237"/>
      <c r="Q464" s="237"/>
      <c r="R464" s="237"/>
      <c r="S464" s="237"/>
      <c r="T464" s="238"/>
      <c r="AT464" s="239" t="s">
        <v>177</v>
      </c>
      <c r="AU464" s="239" t="s">
        <v>80</v>
      </c>
      <c r="AV464" s="13" t="s">
        <v>80</v>
      </c>
      <c r="AW464" s="13" t="s">
        <v>35</v>
      </c>
      <c r="AX464" s="13" t="s">
        <v>71</v>
      </c>
      <c r="AY464" s="239" t="s">
        <v>168</v>
      </c>
    </row>
    <row r="465" spans="2:65" s="13" customFormat="1" ht="13.5">
      <c r="B465" s="229"/>
      <c r="C465" s="230"/>
      <c r="D465" s="219" t="s">
        <v>177</v>
      </c>
      <c r="E465" s="231" t="s">
        <v>21</v>
      </c>
      <c r="F465" s="232" t="s">
        <v>2477</v>
      </c>
      <c r="G465" s="230"/>
      <c r="H465" s="233">
        <v>17.125</v>
      </c>
      <c r="I465" s="234"/>
      <c r="J465" s="230"/>
      <c r="K465" s="230"/>
      <c r="L465" s="235"/>
      <c r="M465" s="236"/>
      <c r="N465" s="237"/>
      <c r="O465" s="237"/>
      <c r="P465" s="237"/>
      <c r="Q465" s="237"/>
      <c r="R465" s="237"/>
      <c r="S465" s="237"/>
      <c r="T465" s="238"/>
      <c r="AT465" s="239" t="s">
        <v>177</v>
      </c>
      <c r="AU465" s="239" t="s">
        <v>80</v>
      </c>
      <c r="AV465" s="13" t="s">
        <v>80</v>
      </c>
      <c r="AW465" s="13" t="s">
        <v>35</v>
      </c>
      <c r="AX465" s="13" t="s">
        <v>71</v>
      </c>
      <c r="AY465" s="239" t="s">
        <v>168</v>
      </c>
    </row>
    <row r="466" spans="2:65" s="15" customFormat="1" ht="13.5">
      <c r="B466" s="268"/>
      <c r="C466" s="269"/>
      <c r="D466" s="219" t="s">
        <v>177</v>
      </c>
      <c r="E466" s="270" t="s">
        <v>21</v>
      </c>
      <c r="F466" s="271" t="s">
        <v>428</v>
      </c>
      <c r="G466" s="269"/>
      <c r="H466" s="272">
        <v>81.954999999999998</v>
      </c>
      <c r="I466" s="273"/>
      <c r="J466" s="269"/>
      <c r="K466" s="269"/>
      <c r="L466" s="274"/>
      <c r="M466" s="275"/>
      <c r="N466" s="276"/>
      <c r="O466" s="276"/>
      <c r="P466" s="276"/>
      <c r="Q466" s="276"/>
      <c r="R466" s="276"/>
      <c r="S466" s="276"/>
      <c r="T466" s="277"/>
      <c r="AT466" s="278" t="s">
        <v>177</v>
      </c>
      <c r="AU466" s="278" t="s">
        <v>80</v>
      </c>
      <c r="AV466" s="15" t="s">
        <v>190</v>
      </c>
      <c r="AW466" s="15" t="s">
        <v>35</v>
      </c>
      <c r="AX466" s="15" t="s">
        <v>71</v>
      </c>
      <c r="AY466" s="278" t="s">
        <v>168</v>
      </c>
    </row>
    <row r="467" spans="2:65" s="12" customFormat="1" ht="13.5">
      <c r="B467" s="217"/>
      <c r="C467" s="218"/>
      <c r="D467" s="219" t="s">
        <v>177</v>
      </c>
      <c r="E467" s="220" t="s">
        <v>21</v>
      </c>
      <c r="F467" s="221" t="s">
        <v>610</v>
      </c>
      <c r="G467" s="218"/>
      <c r="H467" s="222" t="s">
        <v>21</v>
      </c>
      <c r="I467" s="223"/>
      <c r="J467" s="218"/>
      <c r="K467" s="218"/>
      <c r="L467" s="224"/>
      <c r="M467" s="225"/>
      <c r="N467" s="226"/>
      <c r="O467" s="226"/>
      <c r="P467" s="226"/>
      <c r="Q467" s="226"/>
      <c r="R467" s="226"/>
      <c r="S467" s="226"/>
      <c r="T467" s="227"/>
      <c r="AT467" s="228" t="s">
        <v>177</v>
      </c>
      <c r="AU467" s="228" t="s">
        <v>80</v>
      </c>
      <c r="AV467" s="12" t="s">
        <v>78</v>
      </c>
      <c r="AW467" s="12" t="s">
        <v>35</v>
      </c>
      <c r="AX467" s="12" t="s">
        <v>71</v>
      </c>
      <c r="AY467" s="228" t="s">
        <v>168</v>
      </c>
    </row>
    <row r="468" spans="2:65" s="13" customFormat="1" ht="13.5">
      <c r="B468" s="229"/>
      <c r="C468" s="230"/>
      <c r="D468" s="219" t="s">
        <v>177</v>
      </c>
      <c r="E468" s="231" t="s">
        <v>21</v>
      </c>
      <c r="F468" s="232" t="s">
        <v>2478</v>
      </c>
      <c r="G468" s="230"/>
      <c r="H468" s="233">
        <v>8.4499999999999993</v>
      </c>
      <c r="I468" s="234"/>
      <c r="J468" s="230"/>
      <c r="K468" s="230"/>
      <c r="L468" s="235"/>
      <c r="M468" s="236"/>
      <c r="N468" s="237"/>
      <c r="O468" s="237"/>
      <c r="P468" s="237"/>
      <c r="Q468" s="237"/>
      <c r="R468" s="237"/>
      <c r="S468" s="237"/>
      <c r="T468" s="238"/>
      <c r="AT468" s="239" t="s">
        <v>177</v>
      </c>
      <c r="AU468" s="239" t="s">
        <v>80</v>
      </c>
      <c r="AV468" s="13" t="s">
        <v>80</v>
      </c>
      <c r="AW468" s="13" t="s">
        <v>35</v>
      </c>
      <c r="AX468" s="13" t="s">
        <v>71</v>
      </c>
      <c r="AY468" s="239" t="s">
        <v>168</v>
      </c>
    </row>
    <row r="469" spans="2:65" s="13" customFormat="1" ht="13.5">
      <c r="B469" s="229"/>
      <c r="C469" s="230"/>
      <c r="D469" s="219" t="s">
        <v>177</v>
      </c>
      <c r="E469" s="231" t="s">
        <v>21</v>
      </c>
      <c r="F469" s="232" t="s">
        <v>2479</v>
      </c>
      <c r="G469" s="230"/>
      <c r="H469" s="233">
        <v>3.7850000000000001</v>
      </c>
      <c r="I469" s="234"/>
      <c r="J469" s="230"/>
      <c r="K469" s="230"/>
      <c r="L469" s="235"/>
      <c r="M469" s="236"/>
      <c r="N469" s="237"/>
      <c r="O469" s="237"/>
      <c r="P469" s="237"/>
      <c r="Q469" s="237"/>
      <c r="R469" s="237"/>
      <c r="S469" s="237"/>
      <c r="T469" s="238"/>
      <c r="AT469" s="239" t="s">
        <v>177</v>
      </c>
      <c r="AU469" s="239" t="s">
        <v>80</v>
      </c>
      <c r="AV469" s="13" t="s">
        <v>80</v>
      </c>
      <c r="AW469" s="13" t="s">
        <v>35</v>
      </c>
      <c r="AX469" s="13" t="s">
        <v>71</v>
      </c>
      <c r="AY469" s="239" t="s">
        <v>168</v>
      </c>
    </row>
    <row r="470" spans="2:65" s="13" customFormat="1" ht="13.5">
      <c r="B470" s="229"/>
      <c r="C470" s="230"/>
      <c r="D470" s="219" t="s">
        <v>177</v>
      </c>
      <c r="E470" s="231" t="s">
        <v>21</v>
      </c>
      <c r="F470" s="232" t="s">
        <v>2480</v>
      </c>
      <c r="G470" s="230"/>
      <c r="H470" s="233">
        <v>2.7</v>
      </c>
      <c r="I470" s="234"/>
      <c r="J470" s="230"/>
      <c r="K470" s="230"/>
      <c r="L470" s="235"/>
      <c r="M470" s="236"/>
      <c r="N470" s="237"/>
      <c r="O470" s="237"/>
      <c r="P470" s="237"/>
      <c r="Q470" s="237"/>
      <c r="R470" s="237"/>
      <c r="S470" s="237"/>
      <c r="T470" s="238"/>
      <c r="AT470" s="239" t="s">
        <v>177</v>
      </c>
      <c r="AU470" s="239" t="s">
        <v>80</v>
      </c>
      <c r="AV470" s="13" t="s">
        <v>80</v>
      </c>
      <c r="AW470" s="13" t="s">
        <v>35</v>
      </c>
      <c r="AX470" s="13" t="s">
        <v>71</v>
      </c>
      <c r="AY470" s="239" t="s">
        <v>168</v>
      </c>
    </row>
    <row r="471" spans="2:65" s="13" customFormat="1" ht="13.5">
      <c r="B471" s="229"/>
      <c r="C471" s="230"/>
      <c r="D471" s="219" t="s">
        <v>177</v>
      </c>
      <c r="E471" s="231" t="s">
        <v>21</v>
      </c>
      <c r="F471" s="232" t="s">
        <v>2481</v>
      </c>
      <c r="G471" s="230"/>
      <c r="H471" s="233">
        <v>2.2999999999999998</v>
      </c>
      <c r="I471" s="234"/>
      <c r="J471" s="230"/>
      <c r="K471" s="230"/>
      <c r="L471" s="235"/>
      <c r="M471" s="236"/>
      <c r="N471" s="237"/>
      <c r="O471" s="237"/>
      <c r="P471" s="237"/>
      <c r="Q471" s="237"/>
      <c r="R471" s="237"/>
      <c r="S471" s="237"/>
      <c r="T471" s="238"/>
      <c r="AT471" s="239" t="s">
        <v>177</v>
      </c>
      <c r="AU471" s="239" t="s">
        <v>80</v>
      </c>
      <c r="AV471" s="13" t="s">
        <v>80</v>
      </c>
      <c r="AW471" s="13" t="s">
        <v>35</v>
      </c>
      <c r="AX471" s="13" t="s">
        <v>71</v>
      </c>
      <c r="AY471" s="239" t="s">
        <v>168</v>
      </c>
    </row>
    <row r="472" spans="2:65" s="15" customFormat="1" ht="13.5">
      <c r="B472" s="268"/>
      <c r="C472" s="269"/>
      <c r="D472" s="219" t="s">
        <v>177</v>
      </c>
      <c r="E472" s="270" t="s">
        <v>21</v>
      </c>
      <c r="F472" s="271" t="s">
        <v>428</v>
      </c>
      <c r="G472" s="269"/>
      <c r="H472" s="272">
        <v>17.234999999999999</v>
      </c>
      <c r="I472" s="273"/>
      <c r="J472" s="269"/>
      <c r="K472" s="269"/>
      <c r="L472" s="274"/>
      <c r="M472" s="275"/>
      <c r="N472" s="276"/>
      <c r="O472" s="276"/>
      <c r="P472" s="276"/>
      <c r="Q472" s="276"/>
      <c r="R472" s="276"/>
      <c r="S472" s="276"/>
      <c r="T472" s="277"/>
      <c r="AT472" s="278" t="s">
        <v>177</v>
      </c>
      <c r="AU472" s="278" t="s">
        <v>80</v>
      </c>
      <c r="AV472" s="15" t="s">
        <v>190</v>
      </c>
      <c r="AW472" s="15" t="s">
        <v>35</v>
      </c>
      <c r="AX472" s="15" t="s">
        <v>71</v>
      </c>
      <c r="AY472" s="278" t="s">
        <v>168</v>
      </c>
    </row>
    <row r="473" spans="2:65" s="12" customFormat="1" ht="13.5">
      <c r="B473" s="217"/>
      <c r="C473" s="218"/>
      <c r="D473" s="219" t="s">
        <v>177</v>
      </c>
      <c r="E473" s="220" t="s">
        <v>21</v>
      </c>
      <c r="F473" s="221" t="s">
        <v>613</v>
      </c>
      <c r="G473" s="218"/>
      <c r="H473" s="222" t="s">
        <v>21</v>
      </c>
      <c r="I473" s="223"/>
      <c r="J473" s="218"/>
      <c r="K473" s="218"/>
      <c r="L473" s="224"/>
      <c r="M473" s="225"/>
      <c r="N473" s="226"/>
      <c r="O473" s="226"/>
      <c r="P473" s="226"/>
      <c r="Q473" s="226"/>
      <c r="R473" s="226"/>
      <c r="S473" s="226"/>
      <c r="T473" s="227"/>
      <c r="AT473" s="228" t="s">
        <v>177</v>
      </c>
      <c r="AU473" s="228" t="s">
        <v>80</v>
      </c>
      <c r="AV473" s="12" t="s">
        <v>78</v>
      </c>
      <c r="AW473" s="12" t="s">
        <v>35</v>
      </c>
      <c r="AX473" s="12" t="s">
        <v>71</v>
      </c>
      <c r="AY473" s="228" t="s">
        <v>168</v>
      </c>
    </row>
    <row r="474" spans="2:65" s="13" customFormat="1" ht="13.5">
      <c r="B474" s="229"/>
      <c r="C474" s="230"/>
      <c r="D474" s="219" t="s">
        <v>177</v>
      </c>
      <c r="E474" s="231" t="s">
        <v>21</v>
      </c>
      <c r="F474" s="232" t="s">
        <v>2482</v>
      </c>
      <c r="G474" s="230"/>
      <c r="H474" s="233">
        <v>5.45</v>
      </c>
      <c r="I474" s="234"/>
      <c r="J474" s="230"/>
      <c r="K474" s="230"/>
      <c r="L474" s="235"/>
      <c r="M474" s="236"/>
      <c r="N474" s="237"/>
      <c r="O474" s="237"/>
      <c r="P474" s="237"/>
      <c r="Q474" s="237"/>
      <c r="R474" s="237"/>
      <c r="S474" s="237"/>
      <c r="T474" s="238"/>
      <c r="AT474" s="239" t="s">
        <v>177</v>
      </c>
      <c r="AU474" s="239" t="s">
        <v>80</v>
      </c>
      <c r="AV474" s="13" t="s">
        <v>80</v>
      </c>
      <c r="AW474" s="13" t="s">
        <v>35</v>
      </c>
      <c r="AX474" s="13" t="s">
        <v>71</v>
      </c>
      <c r="AY474" s="239" t="s">
        <v>168</v>
      </c>
    </row>
    <row r="475" spans="2:65" s="12" customFormat="1" ht="13.5">
      <c r="B475" s="217"/>
      <c r="C475" s="218"/>
      <c r="D475" s="219" t="s">
        <v>177</v>
      </c>
      <c r="E475" s="220" t="s">
        <v>21</v>
      </c>
      <c r="F475" s="221" t="s">
        <v>615</v>
      </c>
      <c r="G475" s="218"/>
      <c r="H475" s="222" t="s">
        <v>21</v>
      </c>
      <c r="I475" s="223"/>
      <c r="J475" s="218"/>
      <c r="K475" s="218"/>
      <c r="L475" s="224"/>
      <c r="M475" s="225"/>
      <c r="N475" s="226"/>
      <c r="O475" s="226"/>
      <c r="P475" s="226"/>
      <c r="Q475" s="226"/>
      <c r="R475" s="226"/>
      <c r="S475" s="226"/>
      <c r="T475" s="227"/>
      <c r="AT475" s="228" t="s">
        <v>177</v>
      </c>
      <c r="AU475" s="228" t="s">
        <v>80</v>
      </c>
      <c r="AV475" s="12" t="s">
        <v>78</v>
      </c>
      <c r="AW475" s="12" t="s">
        <v>35</v>
      </c>
      <c r="AX475" s="12" t="s">
        <v>71</v>
      </c>
      <c r="AY475" s="228" t="s">
        <v>168</v>
      </c>
    </row>
    <row r="476" spans="2:65" s="13" customFormat="1" ht="13.5">
      <c r="B476" s="229"/>
      <c r="C476" s="230"/>
      <c r="D476" s="219" t="s">
        <v>177</v>
      </c>
      <c r="E476" s="231" t="s">
        <v>21</v>
      </c>
      <c r="F476" s="232" t="s">
        <v>2483</v>
      </c>
      <c r="G476" s="230"/>
      <c r="H476" s="233">
        <v>2.9</v>
      </c>
      <c r="I476" s="234"/>
      <c r="J476" s="230"/>
      <c r="K476" s="230"/>
      <c r="L476" s="235"/>
      <c r="M476" s="236"/>
      <c r="N476" s="237"/>
      <c r="O476" s="237"/>
      <c r="P476" s="237"/>
      <c r="Q476" s="237"/>
      <c r="R476" s="237"/>
      <c r="S476" s="237"/>
      <c r="T476" s="238"/>
      <c r="AT476" s="239" t="s">
        <v>177</v>
      </c>
      <c r="AU476" s="239" t="s">
        <v>80</v>
      </c>
      <c r="AV476" s="13" t="s">
        <v>80</v>
      </c>
      <c r="AW476" s="13" t="s">
        <v>35</v>
      </c>
      <c r="AX476" s="13" t="s">
        <v>71</v>
      </c>
      <c r="AY476" s="239" t="s">
        <v>168</v>
      </c>
    </row>
    <row r="477" spans="2:65" s="14" customFormat="1" ht="13.5">
      <c r="B477" s="240"/>
      <c r="C477" s="241"/>
      <c r="D477" s="242" t="s">
        <v>177</v>
      </c>
      <c r="E477" s="243" t="s">
        <v>21</v>
      </c>
      <c r="F477" s="244" t="s">
        <v>184</v>
      </c>
      <c r="G477" s="241"/>
      <c r="H477" s="245">
        <v>107.54</v>
      </c>
      <c r="I477" s="246"/>
      <c r="J477" s="241"/>
      <c r="K477" s="241"/>
      <c r="L477" s="247"/>
      <c r="M477" s="248"/>
      <c r="N477" s="249"/>
      <c r="O477" s="249"/>
      <c r="P477" s="249"/>
      <c r="Q477" s="249"/>
      <c r="R477" s="249"/>
      <c r="S477" s="249"/>
      <c r="T477" s="250"/>
      <c r="AT477" s="251" t="s">
        <v>177</v>
      </c>
      <c r="AU477" s="251" t="s">
        <v>80</v>
      </c>
      <c r="AV477" s="14" t="s">
        <v>175</v>
      </c>
      <c r="AW477" s="14" t="s">
        <v>35</v>
      </c>
      <c r="AX477" s="14" t="s">
        <v>78</v>
      </c>
      <c r="AY477" s="251" t="s">
        <v>168</v>
      </c>
    </row>
    <row r="478" spans="2:65" s="1" customFormat="1" ht="22.5" customHeight="1">
      <c r="B478" s="42"/>
      <c r="C478" s="255" t="s">
        <v>713</v>
      </c>
      <c r="D478" s="255" t="s">
        <v>253</v>
      </c>
      <c r="E478" s="256" t="s">
        <v>618</v>
      </c>
      <c r="F478" s="257" t="s">
        <v>619</v>
      </c>
      <c r="G478" s="258" t="s">
        <v>202</v>
      </c>
      <c r="H478" s="259">
        <v>86.052999999999997</v>
      </c>
      <c r="I478" s="260"/>
      <c r="J478" s="261">
        <f>ROUND(I478*H478,2)</f>
        <v>0</v>
      </c>
      <c r="K478" s="257" t="s">
        <v>174</v>
      </c>
      <c r="L478" s="262"/>
      <c r="M478" s="263" t="s">
        <v>21</v>
      </c>
      <c r="N478" s="264" t="s">
        <v>42</v>
      </c>
      <c r="O478" s="43"/>
      <c r="P478" s="214">
        <f>O478*H478</f>
        <v>0</v>
      </c>
      <c r="Q478" s="214">
        <v>6.8000000000000005E-4</v>
      </c>
      <c r="R478" s="214">
        <f>Q478*H478</f>
        <v>5.8516040000000005E-2</v>
      </c>
      <c r="S478" s="214">
        <v>0</v>
      </c>
      <c r="T478" s="215">
        <f>S478*H478</f>
        <v>0</v>
      </c>
      <c r="AR478" s="25" t="s">
        <v>237</v>
      </c>
      <c r="AT478" s="25" t="s">
        <v>253</v>
      </c>
      <c r="AU478" s="25" t="s">
        <v>80</v>
      </c>
      <c r="AY478" s="25" t="s">
        <v>168</v>
      </c>
      <c r="BE478" s="216">
        <f>IF(N478="základní",J478,0)</f>
        <v>0</v>
      </c>
      <c r="BF478" s="216">
        <f>IF(N478="snížená",J478,0)</f>
        <v>0</v>
      </c>
      <c r="BG478" s="216">
        <f>IF(N478="zákl. přenesená",J478,0)</f>
        <v>0</v>
      </c>
      <c r="BH478" s="216">
        <f>IF(N478="sníž. přenesená",J478,0)</f>
        <v>0</v>
      </c>
      <c r="BI478" s="216">
        <f>IF(N478="nulová",J478,0)</f>
        <v>0</v>
      </c>
      <c r="BJ478" s="25" t="s">
        <v>78</v>
      </c>
      <c r="BK478" s="216">
        <f>ROUND(I478*H478,2)</f>
        <v>0</v>
      </c>
      <c r="BL478" s="25" t="s">
        <v>175</v>
      </c>
      <c r="BM478" s="25" t="s">
        <v>2484</v>
      </c>
    </row>
    <row r="479" spans="2:65" s="13" customFormat="1" ht="13.5">
      <c r="B479" s="229"/>
      <c r="C479" s="230"/>
      <c r="D479" s="242" t="s">
        <v>177</v>
      </c>
      <c r="E479" s="230"/>
      <c r="F479" s="253" t="s">
        <v>2485</v>
      </c>
      <c r="G479" s="230"/>
      <c r="H479" s="254">
        <v>86.052999999999997</v>
      </c>
      <c r="I479" s="234"/>
      <c r="J479" s="230"/>
      <c r="K479" s="230"/>
      <c r="L479" s="235"/>
      <c r="M479" s="236"/>
      <c r="N479" s="237"/>
      <c r="O479" s="237"/>
      <c r="P479" s="237"/>
      <c r="Q479" s="237"/>
      <c r="R479" s="237"/>
      <c r="S479" s="237"/>
      <c r="T479" s="238"/>
      <c r="AT479" s="239" t="s">
        <v>177</v>
      </c>
      <c r="AU479" s="239" t="s">
        <v>80</v>
      </c>
      <c r="AV479" s="13" t="s">
        <v>80</v>
      </c>
      <c r="AW479" s="13" t="s">
        <v>6</v>
      </c>
      <c r="AX479" s="13" t="s">
        <v>78</v>
      </c>
      <c r="AY479" s="239" t="s">
        <v>168</v>
      </c>
    </row>
    <row r="480" spans="2:65" s="1" customFormat="1" ht="22.5" customHeight="1">
      <c r="B480" s="42"/>
      <c r="C480" s="255" t="s">
        <v>718</v>
      </c>
      <c r="D480" s="255" t="s">
        <v>253</v>
      </c>
      <c r="E480" s="256" t="s">
        <v>623</v>
      </c>
      <c r="F480" s="257" t="s">
        <v>624</v>
      </c>
      <c r="G480" s="258" t="s">
        <v>202</v>
      </c>
      <c r="H480" s="259">
        <v>18.097000000000001</v>
      </c>
      <c r="I480" s="260"/>
      <c r="J480" s="261">
        <f>ROUND(I480*H480,2)</f>
        <v>0</v>
      </c>
      <c r="K480" s="257" t="s">
        <v>21</v>
      </c>
      <c r="L480" s="262"/>
      <c r="M480" s="263" t="s">
        <v>21</v>
      </c>
      <c r="N480" s="264" t="s">
        <v>42</v>
      </c>
      <c r="O480" s="43"/>
      <c r="P480" s="214">
        <f>O480*H480</f>
        <v>0</v>
      </c>
      <c r="Q480" s="214">
        <v>5.5999999999999995E-4</v>
      </c>
      <c r="R480" s="214">
        <f>Q480*H480</f>
        <v>1.013432E-2</v>
      </c>
      <c r="S480" s="214">
        <v>0</v>
      </c>
      <c r="T480" s="215">
        <f>S480*H480</f>
        <v>0</v>
      </c>
      <c r="AR480" s="25" t="s">
        <v>237</v>
      </c>
      <c r="AT480" s="25" t="s">
        <v>253</v>
      </c>
      <c r="AU480" s="25" t="s">
        <v>80</v>
      </c>
      <c r="AY480" s="25" t="s">
        <v>168</v>
      </c>
      <c r="BE480" s="216">
        <f>IF(N480="základní",J480,0)</f>
        <v>0</v>
      </c>
      <c r="BF480" s="216">
        <f>IF(N480="snížená",J480,0)</f>
        <v>0</v>
      </c>
      <c r="BG480" s="216">
        <f>IF(N480="zákl. přenesená",J480,0)</f>
        <v>0</v>
      </c>
      <c r="BH480" s="216">
        <f>IF(N480="sníž. přenesená",J480,0)</f>
        <v>0</v>
      </c>
      <c r="BI480" s="216">
        <f>IF(N480="nulová",J480,0)</f>
        <v>0</v>
      </c>
      <c r="BJ480" s="25" t="s">
        <v>78</v>
      </c>
      <c r="BK480" s="216">
        <f>ROUND(I480*H480,2)</f>
        <v>0</v>
      </c>
      <c r="BL480" s="25" t="s">
        <v>175</v>
      </c>
      <c r="BM480" s="25" t="s">
        <v>2486</v>
      </c>
    </row>
    <row r="481" spans="2:65" s="13" customFormat="1" ht="13.5">
      <c r="B481" s="229"/>
      <c r="C481" s="230"/>
      <c r="D481" s="242" t="s">
        <v>177</v>
      </c>
      <c r="E481" s="230"/>
      <c r="F481" s="253" t="s">
        <v>2487</v>
      </c>
      <c r="G481" s="230"/>
      <c r="H481" s="254">
        <v>18.097000000000001</v>
      </c>
      <c r="I481" s="234"/>
      <c r="J481" s="230"/>
      <c r="K481" s="230"/>
      <c r="L481" s="235"/>
      <c r="M481" s="236"/>
      <c r="N481" s="237"/>
      <c r="O481" s="237"/>
      <c r="P481" s="237"/>
      <c r="Q481" s="237"/>
      <c r="R481" s="237"/>
      <c r="S481" s="237"/>
      <c r="T481" s="238"/>
      <c r="AT481" s="239" t="s">
        <v>177</v>
      </c>
      <c r="AU481" s="239" t="s">
        <v>80</v>
      </c>
      <c r="AV481" s="13" t="s">
        <v>80</v>
      </c>
      <c r="AW481" s="13" t="s">
        <v>6</v>
      </c>
      <c r="AX481" s="13" t="s">
        <v>78</v>
      </c>
      <c r="AY481" s="239" t="s">
        <v>168</v>
      </c>
    </row>
    <row r="482" spans="2:65" s="1" customFormat="1" ht="22.5" customHeight="1">
      <c r="B482" s="42"/>
      <c r="C482" s="255" t="s">
        <v>725</v>
      </c>
      <c r="D482" s="255" t="s">
        <v>253</v>
      </c>
      <c r="E482" s="256" t="s">
        <v>628</v>
      </c>
      <c r="F482" s="257" t="s">
        <v>629</v>
      </c>
      <c r="G482" s="258" t="s">
        <v>202</v>
      </c>
      <c r="H482" s="259">
        <v>5.7229999999999999</v>
      </c>
      <c r="I482" s="260"/>
      <c r="J482" s="261">
        <f>ROUND(I482*H482,2)</f>
        <v>0</v>
      </c>
      <c r="K482" s="257" t="s">
        <v>174</v>
      </c>
      <c r="L482" s="262"/>
      <c r="M482" s="263" t="s">
        <v>21</v>
      </c>
      <c r="N482" s="264" t="s">
        <v>42</v>
      </c>
      <c r="O482" s="43"/>
      <c r="P482" s="214">
        <f>O482*H482</f>
        <v>0</v>
      </c>
      <c r="Q482" s="214">
        <v>5.1999999999999995E-4</v>
      </c>
      <c r="R482" s="214">
        <f>Q482*H482</f>
        <v>2.9759599999999997E-3</v>
      </c>
      <c r="S482" s="214">
        <v>0</v>
      </c>
      <c r="T482" s="215">
        <f>S482*H482</f>
        <v>0</v>
      </c>
      <c r="AR482" s="25" t="s">
        <v>237</v>
      </c>
      <c r="AT482" s="25" t="s">
        <v>253</v>
      </c>
      <c r="AU482" s="25" t="s">
        <v>80</v>
      </c>
      <c r="AY482" s="25" t="s">
        <v>168</v>
      </c>
      <c r="BE482" s="216">
        <f>IF(N482="základní",J482,0)</f>
        <v>0</v>
      </c>
      <c r="BF482" s="216">
        <f>IF(N482="snížená",J482,0)</f>
        <v>0</v>
      </c>
      <c r="BG482" s="216">
        <f>IF(N482="zákl. přenesená",J482,0)</f>
        <v>0</v>
      </c>
      <c r="BH482" s="216">
        <f>IF(N482="sníž. přenesená",J482,0)</f>
        <v>0</v>
      </c>
      <c r="BI482" s="216">
        <f>IF(N482="nulová",J482,0)</f>
        <v>0</v>
      </c>
      <c r="BJ482" s="25" t="s">
        <v>78</v>
      </c>
      <c r="BK482" s="216">
        <f>ROUND(I482*H482,2)</f>
        <v>0</v>
      </c>
      <c r="BL482" s="25" t="s">
        <v>175</v>
      </c>
      <c r="BM482" s="25" t="s">
        <v>2488</v>
      </c>
    </row>
    <row r="483" spans="2:65" s="13" customFormat="1" ht="13.5">
      <c r="B483" s="229"/>
      <c r="C483" s="230"/>
      <c r="D483" s="242" t="s">
        <v>177</v>
      </c>
      <c r="E483" s="230"/>
      <c r="F483" s="253" t="s">
        <v>2489</v>
      </c>
      <c r="G483" s="230"/>
      <c r="H483" s="254">
        <v>5.7229999999999999</v>
      </c>
      <c r="I483" s="234"/>
      <c r="J483" s="230"/>
      <c r="K483" s="230"/>
      <c r="L483" s="235"/>
      <c r="M483" s="236"/>
      <c r="N483" s="237"/>
      <c r="O483" s="237"/>
      <c r="P483" s="237"/>
      <c r="Q483" s="237"/>
      <c r="R483" s="237"/>
      <c r="S483" s="237"/>
      <c r="T483" s="238"/>
      <c r="AT483" s="239" t="s">
        <v>177</v>
      </c>
      <c r="AU483" s="239" t="s">
        <v>80</v>
      </c>
      <c r="AV483" s="13" t="s">
        <v>80</v>
      </c>
      <c r="AW483" s="13" t="s">
        <v>6</v>
      </c>
      <c r="AX483" s="13" t="s">
        <v>78</v>
      </c>
      <c r="AY483" s="239" t="s">
        <v>168</v>
      </c>
    </row>
    <row r="484" spans="2:65" s="1" customFormat="1" ht="22.5" customHeight="1">
      <c r="B484" s="42"/>
      <c r="C484" s="255" t="s">
        <v>732</v>
      </c>
      <c r="D484" s="255" t="s">
        <v>253</v>
      </c>
      <c r="E484" s="256" t="s">
        <v>633</v>
      </c>
      <c r="F484" s="257" t="s">
        <v>634</v>
      </c>
      <c r="G484" s="258" t="s">
        <v>202</v>
      </c>
      <c r="H484" s="259">
        <v>3.0449999999999999</v>
      </c>
      <c r="I484" s="260"/>
      <c r="J484" s="261">
        <f>ROUND(I484*H484,2)</f>
        <v>0</v>
      </c>
      <c r="K484" s="257" t="s">
        <v>174</v>
      </c>
      <c r="L484" s="262"/>
      <c r="M484" s="263" t="s">
        <v>21</v>
      </c>
      <c r="N484" s="264" t="s">
        <v>42</v>
      </c>
      <c r="O484" s="43"/>
      <c r="P484" s="214">
        <f>O484*H484</f>
        <v>0</v>
      </c>
      <c r="Q484" s="214">
        <v>3.2000000000000003E-4</v>
      </c>
      <c r="R484" s="214">
        <f>Q484*H484</f>
        <v>9.7440000000000005E-4</v>
      </c>
      <c r="S484" s="214">
        <v>0</v>
      </c>
      <c r="T484" s="215">
        <f>S484*H484</f>
        <v>0</v>
      </c>
      <c r="AR484" s="25" t="s">
        <v>237</v>
      </c>
      <c r="AT484" s="25" t="s">
        <v>253</v>
      </c>
      <c r="AU484" s="25" t="s">
        <v>80</v>
      </c>
      <c r="AY484" s="25" t="s">
        <v>168</v>
      </c>
      <c r="BE484" s="216">
        <f>IF(N484="základní",J484,0)</f>
        <v>0</v>
      </c>
      <c r="BF484" s="216">
        <f>IF(N484="snížená",J484,0)</f>
        <v>0</v>
      </c>
      <c r="BG484" s="216">
        <f>IF(N484="zákl. přenesená",J484,0)</f>
        <v>0</v>
      </c>
      <c r="BH484" s="216">
        <f>IF(N484="sníž. přenesená",J484,0)</f>
        <v>0</v>
      </c>
      <c r="BI484" s="216">
        <f>IF(N484="nulová",J484,0)</f>
        <v>0</v>
      </c>
      <c r="BJ484" s="25" t="s">
        <v>78</v>
      </c>
      <c r="BK484" s="216">
        <f>ROUND(I484*H484,2)</f>
        <v>0</v>
      </c>
      <c r="BL484" s="25" t="s">
        <v>175</v>
      </c>
      <c r="BM484" s="25" t="s">
        <v>2490</v>
      </c>
    </row>
    <row r="485" spans="2:65" s="13" customFormat="1" ht="13.5">
      <c r="B485" s="229"/>
      <c r="C485" s="230"/>
      <c r="D485" s="242" t="s">
        <v>177</v>
      </c>
      <c r="E485" s="230"/>
      <c r="F485" s="253" t="s">
        <v>2491</v>
      </c>
      <c r="G485" s="230"/>
      <c r="H485" s="254">
        <v>3.0449999999999999</v>
      </c>
      <c r="I485" s="234"/>
      <c r="J485" s="230"/>
      <c r="K485" s="230"/>
      <c r="L485" s="235"/>
      <c r="M485" s="236"/>
      <c r="N485" s="237"/>
      <c r="O485" s="237"/>
      <c r="P485" s="237"/>
      <c r="Q485" s="237"/>
      <c r="R485" s="237"/>
      <c r="S485" s="237"/>
      <c r="T485" s="238"/>
      <c r="AT485" s="239" t="s">
        <v>177</v>
      </c>
      <c r="AU485" s="239" t="s">
        <v>80</v>
      </c>
      <c r="AV485" s="13" t="s">
        <v>80</v>
      </c>
      <c r="AW485" s="13" t="s">
        <v>6</v>
      </c>
      <c r="AX485" s="13" t="s">
        <v>78</v>
      </c>
      <c r="AY485" s="239" t="s">
        <v>168</v>
      </c>
    </row>
    <row r="486" spans="2:65" s="1" customFormat="1" ht="22.5" customHeight="1">
      <c r="B486" s="42"/>
      <c r="C486" s="205" t="s">
        <v>794</v>
      </c>
      <c r="D486" s="205" t="s">
        <v>170</v>
      </c>
      <c r="E486" s="206" t="s">
        <v>638</v>
      </c>
      <c r="F486" s="207" t="s">
        <v>639</v>
      </c>
      <c r="G486" s="208" t="s">
        <v>202</v>
      </c>
      <c r="H486" s="209">
        <v>1225.55</v>
      </c>
      <c r="I486" s="210"/>
      <c r="J486" s="211">
        <f>ROUND(I486*H486,2)</f>
        <v>0</v>
      </c>
      <c r="K486" s="207" t="s">
        <v>174</v>
      </c>
      <c r="L486" s="62"/>
      <c r="M486" s="212" t="s">
        <v>21</v>
      </c>
      <c r="N486" s="213" t="s">
        <v>42</v>
      </c>
      <c r="O486" s="43"/>
      <c r="P486" s="214">
        <f>O486*H486</f>
        <v>0</v>
      </c>
      <c r="Q486" s="214">
        <v>2.5000000000000001E-4</v>
      </c>
      <c r="R486" s="214">
        <f>Q486*H486</f>
        <v>0.30638749999999998</v>
      </c>
      <c r="S486" s="214">
        <v>0</v>
      </c>
      <c r="T486" s="215">
        <f>S486*H486</f>
        <v>0</v>
      </c>
      <c r="AR486" s="25" t="s">
        <v>175</v>
      </c>
      <c r="AT486" s="25" t="s">
        <v>170</v>
      </c>
      <c r="AU486" s="25" t="s">
        <v>80</v>
      </c>
      <c r="AY486" s="25" t="s">
        <v>168</v>
      </c>
      <c r="BE486" s="216">
        <f>IF(N486="základní",J486,0)</f>
        <v>0</v>
      </c>
      <c r="BF486" s="216">
        <f>IF(N486="snížená",J486,0)</f>
        <v>0</v>
      </c>
      <c r="BG486" s="216">
        <f>IF(N486="zákl. přenesená",J486,0)</f>
        <v>0</v>
      </c>
      <c r="BH486" s="216">
        <f>IF(N486="sníž. přenesená",J486,0)</f>
        <v>0</v>
      </c>
      <c r="BI486" s="216">
        <f>IF(N486="nulová",J486,0)</f>
        <v>0</v>
      </c>
      <c r="BJ486" s="25" t="s">
        <v>78</v>
      </c>
      <c r="BK486" s="216">
        <f>ROUND(I486*H486,2)</f>
        <v>0</v>
      </c>
      <c r="BL486" s="25" t="s">
        <v>175</v>
      </c>
      <c r="BM486" s="25" t="s">
        <v>2492</v>
      </c>
    </row>
    <row r="487" spans="2:65" s="12" customFormat="1" ht="13.5">
      <c r="B487" s="217"/>
      <c r="C487" s="218"/>
      <c r="D487" s="219" t="s">
        <v>177</v>
      </c>
      <c r="E487" s="220" t="s">
        <v>21</v>
      </c>
      <c r="F487" s="221" t="s">
        <v>641</v>
      </c>
      <c r="G487" s="218"/>
      <c r="H487" s="222" t="s">
        <v>21</v>
      </c>
      <c r="I487" s="223"/>
      <c r="J487" s="218"/>
      <c r="K487" s="218"/>
      <c r="L487" s="224"/>
      <c r="M487" s="225"/>
      <c r="N487" s="226"/>
      <c r="O487" s="226"/>
      <c r="P487" s="226"/>
      <c r="Q487" s="226"/>
      <c r="R487" s="226"/>
      <c r="S487" s="226"/>
      <c r="T487" s="227"/>
      <c r="AT487" s="228" t="s">
        <v>177</v>
      </c>
      <c r="AU487" s="228" t="s">
        <v>80</v>
      </c>
      <c r="AV487" s="12" t="s">
        <v>78</v>
      </c>
      <c r="AW487" s="12" t="s">
        <v>35</v>
      </c>
      <c r="AX487" s="12" t="s">
        <v>71</v>
      </c>
      <c r="AY487" s="228" t="s">
        <v>168</v>
      </c>
    </row>
    <row r="488" spans="2:65" s="13" customFormat="1" ht="13.5">
      <c r="B488" s="229"/>
      <c r="C488" s="230"/>
      <c r="D488" s="219" t="s">
        <v>177</v>
      </c>
      <c r="E488" s="231" t="s">
        <v>21</v>
      </c>
      <c r="F488" s="232" t="s">
        <v>2493</v>
      </c>
      <c r="G488" s="230"/>
      <c r="H488" s="233">
        <v>6.85</v>
      </c>
      <c r="I488" s="234"/>
      <c r="J488" s="230"/>
      <c r="K488" s="230"/>
      <c r="L488" s="235"/>
      <c r="M488" s="236"/>
      <c r="N488" s="237"/>
      <c r="O488" s="237"/>
      <c r="P488" s="237"/>
      <c r="Q488" s="237"/>
      <c r="R488" s="237"/>
      <c r="S488" s="237"/>
      <c r="T488" s="238"/>
      <c r="AT488" s="239" t="s">
        <v>177</v>
      </c>
      <c r="AU488" s="239" t="s">
        <v>80</v>
      </c>
      <c r="AV488" s="13" t="s">
        <v>80</v>
      </c>
      <c r="AW488" s="13" t="s">
        <v>35</v>
      </c>
      <c r="AX488" s="13" t="s">
        <v>71</v>
      </c>
      <c r="AY488" s="239" t="s">
        <v>168</v>
      </c>
    </row>
    <row r="489" spans="2:65" s="13" customFormat="1" ht="13.5">
      <c r="B489" s="229"/>
      <c r="C489" s="230"/>
      <c r="D489" s="219" t="s">
        <v>177</v>
      </c>
      <c r="E489" s="231" t="s">
        <v>21</v>
      </c>
      <c r="F489" s="232" t="s">
        <v>2494</v>
      </c>
      <c r="G489" s="230"/>
      <c r="H489" s="233">
        <v>5.25</v>
      </c>
      <c r="I489" s="234"/>
      <c r="J489" s="230"/>
      <c r="K489" s="230"/>
      <c r="L489" s="235"/>
      <c r="M489" s="236"/>
      <c r="N489" s="237"/>
      <c r="O489" s="237"/>
      <c r="P489" s="237"/>
      <c r="Q489" s="237"/>
      <c r="R489" s="237"/>
      <c r="S489" s="237"/>
      <c r="T489" s="238"/>
      <c r="AT489" s="239" t="s">
        <v>177</v>
      </c>
      <c r="AU489" s="239" t="s">
        <v>80</v>
      </c>
      <c r="AV489" s="13" t="s">
        <v>80</v>
      </c>
      <c r="AW489" s="13" t="s">
        <v>35</v>
      </c>
      <c r="AX489" s="13" t="s">
        <v>71</v>
      </c>
      <c r="AY489" s="239" t="s">
        <v>168</v>
      </c>
    </row>
    <row r="490" spans="2:65" s="13" customFormat="1" ht="13.5">
      <c r="B490" s="229"/>
      <c r="C490" s="230"/>
      <c r="D490" s="219" t="s">
        <v>177</v>
      </c>
      <c r="E490" s="231" t="s">
        <v>21</v>
      </c>
      <c r="F490" s="232" t="s">
        <v>2495</v>
      </c>
      <c r="G490" s="230"/>
      <c r="H490" s="233">
        <v>5.15</v>
      </c>
      <c r="I490" s="234"/>
      <c r="J490" s="230"/>
      <c r="K490" s="230"/>
      <c r="L490" s="235"/>
      <c r="M490" s="236"/>
      <c r="N490" s="237"/>
      <c r="O490" s="237"/>
      <c r="P490" s="237"/>
      <c r="Q490" s="237"/>
      <c r="R490" s="237"/>
      <c r="S490" s="237"/>
      <c r="T490" s="238"/>
      <c r="AT490" s="239" t="s">
        <v>177</v>
      </c>
      <c r="AU490" s="239" t="s">
        <v>80</v>
      </c>
      <c r="AV490" s="13" t="s">
        <v>80</v>
      </c>
      <c r="AW490" s="13" t="s">
        <v>35</v>
      </c>
      <c r="AX490" s="13" t="s">
        <v>71</v>
      </c>
      <c r="AY490" s="239" t="s">
        <v>168</v>
      </c>
    </row>
    <row r="491" spans="2:65" s="13" customFormat="1" ht="13.5">
      <c r="B491" s="229"/>
      <c r="C491" s="230"/>
      <c r="D491" s="219" t="s">
        <v>177</v>
      </c>
      <c r="E491" s="231" t="s">
        <v>21</v>
      </c>
      <c r="F491" s="232" t="s">
        <v>2496</v>
      </c>
      <c r="G491" s="230"/>
      <c r="H491" s="233">
        <v>6.9</v>
      </c>
      <c r="I491" s="234"/>
      <c r="J491" s="230"/>
      <c r="K491" s="230"/>
      <c r="L491" s="235"/>
      <c r="M491" s="236"/>
      <c r="N491" s="237"/>
      <c r="O491" s="237"/>
      <c r="P491" s="237"/>
      <c r="Q491" s="237"/>
      <c r="R491" s="237"/>
      <c r="S491" s="237"/>
      <c r="T491" s="238"/>
      <c r="AT491" s="239" t="s">
        <v>177</v>
      </c>
      <c r="AU491" s="239" t="s">
        <v>80</v>
      </c>
      <c r="AV491" s="13" t="s">
        <v>80</v>
      </c>
      <c r="AW491" s="13" t="s">
        <v>35</v>
      </c>
      <c r="AX491" s="13" t="s">
        <v>71</v>
      </c>
      <c r="AY491" s="239" t="s">
        <v>168</v>
      </c>
    </row>
    <row r="492" spans="2:65" s="13" customFormat="1" ht="13.5">
      <c r="B492" s="229"/>
      <c r="C492" s="230"/>
      <c r="D492" s="219" t="s">
        <v>177</v>
      </c>
      <c r="E492" s="231" t="s">
        <v>21</v>
      </c>
      <c r="F492" s="232" t="s">
        <v>2497</v>
      </c>
      <c r="G492" s="230"/>
      <c r="H492" s="233">
        <v>5.9249999999999998</v>
      </c>
      <c r="I492" s="234"/>
      <c r="J492" s="230"/>
      <c r="K492" s="230"/>
      <c r="L492" s="235"/>
      <c r="M492" s="236"/>
      <c r="N492" s="237"/>
      <c r="O492" s="237"/>
      <c r="P492" s="237"/>
      <c r="Q492" s="237"/>
      <c r="R492" s="237"/>
      <c r="S492" s="237"/>
      <c r="T492" s="238"/>
      <c r="AT492" s="239" t="s">
        <v>177</v>
      </c>
      <c r="AU492" s="239" t="s">
        <v>80</v>
      </c>
      <c r="AV492" s="13" t="s">
        <v>80</v>
      </c>
      <c r="AW492" s="13" t="s">
        <v>35</v>
      </c>
      <c r="AX492" s="13" t="s">
        <v>71</v>
      </c>
      <c r="AY492" s="239" t="s">
        <v>168</v>
      </c>
    </row>
    <row r="493" spans="2:65" s="13" customFormat="1" ht="13.5">
      <c r="B493" s="229"/>
      <c r="C493" s="230"/>
      <c r="D493" s="219" t="s">
        <v>177</v>
      </c>
      <c r="E493" s="231" t="s">
        <v>21</v>
      </c>
      <c r="F493" s="232" t="s">
        <v>2498</v>
      </c>
      <c r="G493" s="230"/>
      <c r="H493" s="233">
        <v>14.2</v>
      </c>
      <c r="I493" s="234"/>
      <c r="J493" s="230"/>
      <c r="K493" s="230"/>
      <c r="L493" s="235"/>
      <c r="M493" s="236"/>
      <c r="N493" s="237"/>
      <c r="O493" s="237"/>
      <c r="P493" s="237"/>
      <c r="Q493" s="237"/>
      <c r="R493" s="237"/>
      <c r="S493" s="237"/>
      <c r="T493" s="238"/>
      <c r="AT493" s="239" t="s">
        <v>177</v>
      </c>
      <c r="AU493" s="239" t="s">
        <v>80</v>
      </c>
      <c r="AV493" s="13" t="s">
        <v>80</v>
      </c>
      <c r="AW493" s="13" t="s">
        <v>35</v>
      </c>
      <c r="AX493" s="13" t="s">
        <v>71</v>
      </c>
      <c r="AY493" s="239" t="s">
        <v>168</v>
      </c>
    </row>
    <row r="494" spans="2:65" s="13" customFormat="1" ht="13.5">
      <c r="B494" s="229"/>
      <c r="C494" s="230"/>
      <c r="D494" s="219" t="s">
        <v>177</v>
      </c>
      <c r="E494" s="231" t="s">
        <v>21</v>
      </c>
      <c r="F494" s="232" t="s">
        <v>2499</v>
      </c>
      <c r="G494" s="230"/>
      <c r="H494" s="233">
        <v>109.5</v>
      </c>
      <c r="I494" s="234"/>
      <c r="J494" s="230"/>
      <c r="K494" s="230"/>
      <c r="L494" s="235"/>
      <c r="M494" s="236"/>
      <c r="N494" s="237"/>
      <c r="O494" s="237"/>
      <c r="P494" s="237"/>
      <c r="Q494" s="237"/>
      <c r="R494" s="237"/>
      <c r="S494" s="237"/>
      <c r="T494" s="238"/>
      <c r="AT494" s="239" t="s">
        <v>177</v>
      </c>
      <c r="AU494" s="239" t="s">
        <v>80</v>
      </c>
      <c r="AV494" s="13" t="s">
        <v>80</v>
      </c>
      <c r="AW494" s="13" t="s">
        <v>35</v>
      </c>
      <c r="AX494" s="13" t="s">
        <v>71</v>
      </c>
      <c r="AY494" s="239" t="s">
        <v>168</v>
      </c>
    </row>
    <row r="495" spans="2:65" s="13" customFormat="1" ht="13.5">
      <c r="B495" s="229"/>
      <c r="C495" s="230"/>
      <c r="D495" s="219" t="s">
        <v>177</v>
      </c>
      <c r="E495" s="231" t="s">
        <v>21</v>
      </c>
      <c r="F495" s="232" t="s">
        <v>2500</v>
      </c>
      <c r="G495" s="230"/>
      <c r="H495" s="233">
        <v>6.81</v>
      </c>
      <c r="I495" s="234"/>
      <c r="J495" s="230"/>
      <c r="K495" s="230"/>
      <c r="L495" s="235"/>
      <c r="M495" s="236"/>
      <c r="N495" s="237"/>
      <c r="O495" s="237"/>
      <c r="P495" s="237"/>
      <c r="Q495" s="237"/>
      <c r="R495" s="237"/>
      <c r="S495" s="237"/>
      <c r="T495" s="238"/>
      <c r="AT495" s="239" t="s">
        <v>177</v>
      </c>
      <c r="AU495" s="239" t="s">
        <v>80</v>
      </c>
      <c r="AV495" s="13" t="s">
        <v>80</v>
      </c>
      <c r="AW495" s="13" t="s">
        <v>35</v>
      </c>
      <c r="AX495" s="13" t="s">
        <v>71</v>
      </c>
      <c r="AY495" s="239" t="s">
        <v>168</v>
      </c>
    </row>
    <row r="496" spans="2:65" s="13" customFormat="1" ht="13.5">
      <c r="B496" s="229"/>
      <c r="C496" s="230"/>
      <c r="D496" s="219" t="s">
        <v>177</v>
      </c>
      <c r="E496" s="231" t="s">
        <v>21</v>
      </c>
      <c r="F496" s="232" t="s">
        <v>2501</v>
      </c>
      <c r="G496" s="230"/>
      <c r="H496" s="233">
        <v>4.55</v>
      </c>
      <c r="I496" s="234"/>
      <c r="J496" s="230"/>
      <c r="K496" s="230"/>
      <c r="L496" s="235"/>
      <c r="M496" s="236"/>
      <c r="N496" s="237"/>
      <c r="O496" s="237"/>
      <c r="P496" s="237"/>
      <c r="Q496" s="237"/>
      <c r="R496" s="237"/>
      <c r="S496" s="237"/>
      <c r="T496" s="238"/>
      <c r="AT496" s="239" t="s">
        <v>177</v>
      </c>
      <c r="AU496" s="239" t="s">
        <v>80</v>
      </c>
      <c r="AV496" s="13" t="s">
        <v>80</v>
      </c>
      <c r="AW496" s="13" t="s">
        <v>35</v>
      </c>
      <c r="AX496" s="13" t="s">
        <v>71</v>
      </c>
      <c r="AY496" s="239" t="s">
        <v>168</v>
      </c>
    </row>
    <row r="497" spans="2:51" s="13" customFormat="1" ht="13.5">
      <c r="B497" s="229"/>
      <c r="C497" s="230"/>
      <c r="D497" s="219" t="s">
        <v>177</v>
      </c>
      <c r="E497" s="231" t="s">
        <v>21</v>
      </c>
      <c r="F497" s="232" t="s">
        <v>2502</v>
      </c>
      <c r="G497" s="230"/>
      <c r="H497" s="233">
        <v>4.75</v>
      </c>
      <c r="I497" s="234"/>
      <c r="J497" s="230"/>
      <c r="K497" s="230"/>
      <c r="L497" s="235"/>
      <c r="M497" s="236"/>
      <c r="N497" s="237"/>
      <c r="O497" s="237"/>
      <c r="P497" s="237"/>
      <c r="Q497" s="237"/>
      <c r="R497" s="237"/>
      <c r="S497" s="237"/>
      <c r="T497" s="238"/>
      <c r="AT497" s="239" t="s">
        <v>177</v>
      </c>
      <c r="AU497" s="239" t="s">
        <v>80</v>
      </c>
      <c r="AV497" s="13" t="s">
        <v>80</v>
      </c>
      <c r="AW497" s="13" t="s">
        <v>35</v>
      </c>
      <c r="AX497" s="13" t="s">
        <v>71</v>
      </c>
      <c r="AY497" s="239" t="s">
        <v>168</v>
      </c>
    </row>
    <row r="498" spans="2:51" s="13" customFormat="1" ht="13.5">
      <c r="B498" s="229"/>
      <c r="C498" s="230"/>
      <c r="D498" s="219" t="s">
        <v>177</v>
      </c>
      <c r="E498" s="231" t="s">
        <v>21</v>
      </c>
      <c r="F498" s="232" t="s">
        <v>2503</v>
      </c>
      <c r="G498" s="230"/>
      <c r="H498" s="233">
        <v>4.8</v>
      </c>
      <c r="I498" s="234"/>
      <c r="J498" s="230"/>
      <c r="K498" s="230"/>
      <c r="L498" s="235"/>
      <c r="M498" s="236"/>
      <c r="N498" s="237"/>
      <c r="O498" s="237"/>
      <c r="P498" s="237"/>
      <c r="Q498" s="237"/>
      <c r="R498" s="237"/>
      <c r="S498" s="237"/>
      <c r="T498" s="238"/>
      <c r="AT498" s="239" t="s">
        <v>177</v>
      </c>
      <c r="AU498" s="239" t="s">
        <v>80</v>
      </c>
      <c r="AV498" s="13" t="s">
        <v>80</v>
      </c>
      <c r="AW498" s="13" t="s">
        <v>35</v>
      </c>
      <c r="AX498" s="13" t="s">
        <v>71</v>
      </c>
      <c r="AY498" s="239" t="s">
        <v>168</v>
      </c>
    </row>
    <row r="499" spans="2:51" s="13" customFormat="1" ht="13.5">
      <c r="B499" s="229"/>
      <c r="C499" s="230"/>
      <c r="D499" s="219" t="s">
        <v>177</v>
      </c>
      <c r="E499" s="231" t="s">
        <v>21</v>
      </c>
      <c r="F499" s="232" t="s">
        <v>2504</v>
      </c>
      <c r="G499" s="230"/>
      <c r="H499" s="233">
        <v>6.7</v>
      </c>
      <c r="I499" s="234"/>
      <c r="J499" s="230"/>
      <c r="K499" s="230"/>
      <c r="L499" s="235"/>
      <c r="M499" s="236"/>
      <c r="N499" s="237"/>
      <c r="O499" s="237"/>
      <c r="P499" s="237"/>
      <c r="Q499" s="237"/>
      <c r="R499" s="237"/>
      <c r="S499" s="237"/>
      <c r="T499" s="238"/>
      <c r="AT499" s="239" t="s">
        <v>177</v>
      </c>
      <c r="AU499" s="239" t="s">
        <v>80</v>
      </c>
      <c r="AV499" s="13" t="s">
        <v>80</v>
      </c>
      <c r="AW499" s="13" t="s">
        <v>35</v>
      </c>
      <c r="AX499" s="13" t="s">
        <v>71</v>
      </c>
      <c r="AY499" s="239" t="s">
        <v>168</v>
      </c>
    </row>
    <row r="500" spans="2:51" s="13" customFormat="1" ht="13.5">
      <c r="B500" s="229"/>
      <c r="C500" s="230"/>
      <c r="D500" s="219" t="s">
        <v>177</v>
      </c>
      <c r="E500" s="231" t="s">
        <v>21</v>
      </c>
      <c r="F500" s="232" t="s">
        <v>2505</v>
      </c>
      <c r="G500" s="230"/>
      <c r="H500" s="233">
        <v>7.75</v>
      </c>
      <c r="I500" s="234"/>
      <c r="J500" s="230"/>
      <c r="K500" s="230"/>
      <c r="L500" s="235"/>
      <c r="M500" s="236"/>
      <c r="N500" s="237"/>
      <c r="O500" s="237"/>
      <c r="P500" s="237"/>
      <c r="Q500" s="237"/>
      <c r="R500" s="237"/>
      <c r="S500" s="237"/>
      <c r="T500" s="238"/>
      <c r="AT500" s="239" t="s">
        <v>177</v>
      </c>
      <c r="AU500" s="239" t="s">
        <v>80</v>
      </c>
      <c r="AV500" s="13" t="s">
        <v>80</v>
      </c>
      <c r="AW500" s="13" t="s">
        <v>35</v>
      </c>
      <c r="AX500" s="13" t="s">
        <v>71</v>
      </c>
      <c r="AY500" s="239" t="s">
        <v>168</v>
      </c>
    </row>
    <row r="501" spans="2:51" s="13" customFormat="1" ht="13.5">
      <c r="B501" s="229"/>
      <c r="C501" s="230"/>
      <c r="D501" s="219" t="s">
        <v>177</v>
      </c>
      <c r="E501" s="231" t="s">
        <v>21</v>
      </c>
      <c r="F501" s="232" t="s">
        <v>2506</v>
      </c>
      <c r="G501" s="230"/>
      <c r="H501" s="233">
        <v>153.68</v>
      </c>
      <c r="I501" s="234"/>
      <c r="J501" s="230"/>
      <c r="K501" s="230"/>
      <c r="L501" s="235"/>
      <c r="M501" s="236"/>
      <c r="N501" s="237"/>
      <c r="O501" s="237"/>
      <c r="P501" s="237"/>
      <c r="Q501" s="237"/>
      <c r="R501" s="237"/>
      <c r="S501" s="237"/>
      <c r="T501" s="238"/>
      <c r="AT501" s="239" t="s">
        <v>177</v>
      </c>
      <c r="AU501" s="239" t="s">
        <v>80</v>
      </c>
      <c r="AV501" s="13" t="s">
        <v>80</v>
      </c>
      <c r="AW501" s="13" t="s">
        <v>35</v>
      </c>
      <c r="AX501" s="13" t="s">
        <v>71</v>
      </c>
      <c r="AY501" s="239" t="s">
        <v>168</v>
      </c>
    </row>
    <row r="502" spans="2:51" s="13" customFormat="1" ht="13.5">
      <c r="B502" s="229"/>
      <c r="C502" s="230"/>
      <c r="D502" s="219" t="s">
        <v>177</v>
      </c>
      <c r="E502" s="231" t="s">
        <v>21</v>
      </c>
      <c r="F502" s="232" t="s">
        <v>2507</v>
      </c>
      <c r="G502" s="230"/>
      <c r="H502" s="233">
        <v>12.78</v>
      </c>
      <c r="I502" s="234"/>
      <c r="J502" s="230"/>
      <c r="K502" s="230"/>
      <c r="L502" s="235"/>
      <c r="M502" s="236"/>
      <c r="N502" s="237"/>
      <c r="O502" s="237"/>
      <c r="P502" s="237"/>
      <c r="Q502" s="237"/>
      <c r="R502" s="237"/>
      <c r="S502" s="237"/>
      <c r="T502" s="238"/>
      <c r="AT502" s="239" t="s">
        <v>177</v>
      </c>
      <c r="AU502" s="239" t="s">
        <v>80</v>
      </c>
      <c r="AV502" s="13" t="s">
        <v>80</v>
      </c>
      <c r="AW502" s="13" t="s">
        <v>35</v>
      </c>
      <c r="AX502" s="13" t="s">
        <v>71</v>
      </c>
      <c r="AY502" s="239" t="s">
        <v>168</v>
      </c>
    </row>
    <row r="503" spans="2:51" s="13" customFormat="1" ht="13.5">
      <c r="B503" s="229"/>
      <c r="C503" s="230"/>
      <c r="D503" s="219" t="s">
        <v>177</v>
      </c>
      <c r="E503" s="231" t="s">
        <v>21</v>
      </c>
      <c r="F503" s="232" t="s">
        <v>2508</v>
      </c>
      <c r="G503" s="230"/>
      <c r="H503" s="233">
        <v>16.88</v>
      </c>
      <c r="I503" s="234"/>
      <c r="J503" s="230"/>
      <c r="K503" s="230"/>
      <c r="L503" s="235"/>
      <c r="M503" s="236"/>
      <c r="N503" s="237"/>
      <c r="O503" s="237"/>
      <c r="P503" s="237"/>
      <c r="Q503" s="237"/>
      <c r="R503" s="237"/>
      <c r="S503" s="237"/>
      <c r="T503" s="238"/>
      <c r="AT503" s="239" t="s">
        <v>177</v>
      </c>
      <c r="AU503" s="239" t="s">
        <v>80</v>
      </c>
      <c r="AV503" s="13" t="s">
        <v>80</v>
      </c>
      <c r="AW503" s="13" t="s">
        <v>35</v>
      </c>
      <c r="AX503" s="13" t="s">
        <v>71</v>
      </c>
      <c r="AY503" s="239" t="s">
        <v>168</v>
      </c>
    </row>
    <row r="504" spans="2:51" s="13" customFormat="1" ht="13.5">
      <c r="B504" s="229"/>
      <c r="C504" s="230"/>
      <c r="D504" s="219" t="s">
        <v>177</v>
      </c>
      <c r="E504" s="231" t="s">
        <v>21</v>
      </c>
      <c r="F504" s="232" t="s">
        <v>2509</v>
      </c>
      <c r="G504" s="230"/>
      <c r="H504" s="233">
        <v>15.68</v>
      </c>
      <c r="I504" s="234"/>
      <c r="J504" s="230"/>
      <c r="K504" s="230"/>
      <c r="L504" s="235"/>
      <c r="M504" s="236"/>
      <c r="N504" s="237"/>
      <c r="O504" s="237"/>
      <c r="P504" s="237"/>
      <c r="Q504" s="237"/>
      <c r="R504" s="237"/>
      <c r="S504" s="237"/>
      <c r="T504" s="238"/>
      <c r="AT504" s="239" t="s">
        <v>177</v>
      </c>
      <c r="AU504" s="239" t="s">
        <v>80</v>
      </c>
      <c r="AV504" s="13" t="s">
        <v>80</v>
      </c>
      <c r="AW504" s="13" t="s">
        <v>35</v>
      </c>
      <c r="AX504" s="13" t="s">
        <v>71</v>
      </c>
      <c r="AY504" s="239" t="s">
        <v>168</v>
      </c>
    </row>
    <row r="505" spans="2:51" s="13" customFormat="1" ht="13.5">
      <c r="B505" s="229"/>
      <c r="C505" s="230"/>
      <c r="D505" s="219" t="s">
        <v>177</v>
      </c>
      <c r="E505" s="231" t="s">
        <v>21</v>
      </c>
      <c r="F505" s="232" t="s">
        <v>2510</v>
      </c>
      <c r="G505" s="230"/>
      <c r="H505" s="233">
        <v>153</v>
      </c>
      <c r="I505" s="234"/>
      <c r="J505" s="230"/>
      <c r="K505" s="230"/>
      <c r="L505" s="235"/>
      <c r="M505" s="236"/>
      <c r="N505" s="237"/>
      <c r="O505" s="237"/>
      <c r="P505" s="237"/>
      <c r="Q505" s="237"/>
      <c r="R505" s="237"/>
      <c r="S505" s="237"/>
      <c r="T505" s="238"/>
      <c r="AT505" s="239" t="s">
        <v>177</v>
      </c>
      <c r="AU505" s="239" t="s">
        <v>80</v>
      </c>
      <c r="AV505" s="13" t="s">
        <v>80</v>
      </c>
      <c r="AW505" s="13" t="s">
        <v>35</v>
      </c>
      <c r="AX505" s="13" t="s">
        <v>71</v>
      </c>
      <c r="AY505" s="239" t="s">
        <v>168</v>
      </c>
    </row>
    <row r="506" spans="2:51" s="13" customFormat="1" ht="13.5">
      <c r="B506" s="229"/>
      <c r="C506" s="230"/>
      <c r="D506" s="219" t="s">
        <v>177</v>
      </c>
      <c r="E506" s="231" t="s">
        <v>21</v>
      </c>
      <c r="F506" s="232" t="s">
        <v>2511</v>
      </c>
      <c r="G506" s="230"/>
      <c r="H506" s="233">
        <v>15.8</v>
      </c>
      <c r="I506" s="234"/>
      <c r="J506" s="230"/>
      <c r="K506" s="230"/>
      <c r="L506" s="235"/>
      <c r="M506" s="236"/>
      <c r="N506" s="237"/>
      <c r="O506" s="237"/>
      <c r="P506" s="237"/>
      <c r="Q506" s="237"/>
      <c r="R506" s="237"/>
      <c r="S506" s="237"/>
      <c r="T506" s="238"/>
      <c r="AT506" s="239" t="s">
        <v>177</v>
      </c>
      <c r="AU506" s="239" t="s">
        <v>80</v>
      </c>
      <c r="AV506" s="13" t="s">
        <v>80</v>
      </c>
      <c r="AW506" s="13" t="s">
        <v>35</v>
      </c>
      <c r="AX506" s="13" t="s">
        <v>71</v>
      </c>
      <c r="AY506" s="239" t="s">
        <v>168</v>
      </c>
    </row>
    <row r="507" spans="2:51" s="13" customFormat="1" ht="13.5">
      <c r="B507" s="229"/>
      <c r="C507" s="230"/>
      <c r="D507" s="219" t="s">
        <v>177</v>
      </c>
      <c r="E507" s="231" t="s">
        <v>21</v>
      </c>
      <c r="F507" s="232" t="s">
        <v>2512</v>
      </c>
      <c r="G507" s="230"/>
      <c r="H507" s="233">
        <v>14.6</v>
      </c>
      <c r="I507" s="234"/>
      <c r="J507" s="230"/>
      <c r="K507" s="230"/>
      <c r="L507" s="235"/>
      <c r="M507" s="236"/>
      <c r="N507" s="237"/>
      <c r="O507" s="237"/>
      <c r="P507" s="237"/>
      <c r="Q507" s="237"/>
      <c r="R507" s="237"/>
      <c r="S507" s="237"/>
      <c r="T507" s="238"/>
      <c r="AT507" s="239" t="s">
        <v>177</v>
      </c>
      <c r="AU507" s="239" t="s">
        <v>80</v>
      </c>
      <c r="AV507" s="13" t="s">
        <v>80</v>
      </c>
      <c r="AW507" s="13" t="s">
        <v>35</v>
      </c>
      <c r="AX507" s="13" t="s">
        <v>71</v>
      </c>
      <c r="AY507" s="239" t="s">
        <v>168</v>
      </c>
    </row>
    <row r="508" spans="2:51" s="15" customFormat="1" ht="13.5">
      <c r="B508" s="268"/>
      <c r="C508" s="269"/>
      <c r="D508" s="219" t="s">
        <v>177</v>
      </c>
      <c r="E508" s="270" t="s">
        <v>21</v>
      </c>
      <c r="F508" s="271" t="s">
        <v>428</v>
      </c>
      <c r="G508" s="269"/>
      <c r="H508" s="272">
        <v>571.55499999999995</v>
      </c>
      <c r="I508" s="273"/>
      <c r="J508" s="269"/>
      <c r="K508" s="269"/>
      <c r="L508" s="274"/>
      <c r="M508" s="275"/>
      <c r="N508" s="276"/>
      <c r="O508" s="276"/>
      <c r="P508" s="276"/>
      <c r="Q508" s="276"/>
      <c r="R508" s="276"/>
      <c r="S508" s="276"/>
      <c r="T508" s="277"/>
      <c r="AT508" s="278" t="s">
        <v>177</v>
      </c>
      <c r="AU508" s="278" t="s">
        <v>80</v>
      </c>
      <c r="AV508" s="15" t="s">
        <v>190</v>
      </c>
      <c r="AW508" s="15" t="s">
        <v>35</v>
      </c>
      <c r="AX508" s="15" t="s">
        <v>71</v>
      </c>
      <c r="AY508" s="278" t="s">
        <v>168</v>
      </c>
    </row>
    <row r="509" spans="2:51" s="12" customFormat="1" ht="13.5">
      <c r="B509" s="217"/>
      <c r="C509" s="218"/>
      <c r="D509" s="219" t="s">
        <v>177</v>
      </c>
      <c r="E509" s="220" t="s">
        <v>21</v>
      </c>
      <c r="F509" s="221" t="s">
        <v>664</v>
      </c>
      <c r="G509" s="218"/>
      <c r="H509" s="222" t="s">
        <v>21</v>
      </c>
      <c r="I509" s="223"/>
      <c r="J509" s="218"/>
      <c r="K509" s="218"/>
      <c r="L509" s="224"/>
      <c r="M509" s="225"/>
      <c r="N509" s="226"/>
      <c r="O509" s="226"/>
      <c r="P509" s="226"/>
      <c r="Q509" s="226"/>
      <c r="R509" s="226"/>
      <c r="S509" s="226"/>
      <c r="T509" s="227"/>
      <c r="AT509" s="228" t="s">
        <v>177</v>
      </c>
      <c r="AU509" s="228" t="s">
        <v>80</v>
      </c>
      <c r="AV509" s="12" t="s">
        <v>78</v>
      </c>
      <c r="AW509" s="12" t="s">
        <v>35</v>
      </c>
      <c r="AX509" s="12" t="s">
        <v>71</v>
      </c>
      <c r="AY509" s="228" t="s">
        <v>168</v>
      </c>
    </row>
    <row r="510" spans="2:51" s="13" customFormat="1" ht="13.5">
      <c r="B510" s="229"/>
      <c r="C510" s="230"/>
      <c r="D510" s="219" t="s">
        <v>177</v>
      </c>
      <c r="E510" s="231" t="s">
        <v>21</v>
      </c>
      <c r="F510" s="232" t="s">
        <v>2513</v>
      </c>
      <c r="G510" s="230"/>
      <c r="H510" s="233">
        <v>23.4</v>
      </c>
      <c r="I510" s="234"/>
      <c r="J510" s="230"/>
      <c r="K510" s="230"/>
      <c r="L510" s="235"/>
      <c r="M510" s="236"/>
      <c r="N510" s="237"/>
      <c r="O510" s="237"/>
      <c r="P510" s="237"/>
      <c r="Q510" s="237"/>
      <c r="R510" s="237"/>
      <c r="S510" s="237"/>
      <c r="T510" s="238"/>
      <c r="AT510" s="239" t="s">
        <v>177</v>
      </c>
      <c r="AU510" s="239" t="s">
        <v>80</v>
      </c>
      <c r="AV510" s="13" t="s">
        <v>80</v>
      </c>
      <c r="AW510" s="13" t="s">
        <v>35</v>
      </c>
      <c r="AX510" s="13" t="s">
        <v>71</v>
      </c>
      <c r="AY510" s="239" t="s">
        <v>168</v>
      </c>
    </row>
    <row r="511" spans="2:51" s="13" customFormat="1" ht="13.5">
      <c r="B511" s="229"/>
      <c r="C511" s="230"/>
      <c r="D511" s="219" t="s">
        <v>177</v>
      </c>
      <c r="E511" s="231" t="s">
        <v>21</v>
      </c>
      <c r="F511" s="232" t="s">
        <v>2514</v>
      </c>
      <c r="G511" s="230"/>
      <c r="H511" s="233">
        <v>139.1</v>
      </c>
      <c r="I511" s="234"/>
      <c r="J511" s="230"/>
      <c r="K511" s="230"/>
      <c r="L511" s="235"/>
      <c r="M511" s="236"/>
      <c r="N511" s="237"/>
      <c r="O511" s="237"/>
      <c r="P511" s="237"/>
      <c r="Q511" s="237"/>
      <c r="R511" s="237"/>
      <c r="S511" s="237"/>
      <c r="T511" s="238"/>
      <c r="AT511" s="239" t="s">
        <v>177</v>
      </c>
      <c r="AU511" s="239" t="s">
        <v>80</v>
      </c>
      <c r="AV511" s="13" t="s">
        <v>80</v>
      </c>
      <c r="AW511" s="13" t="s">
        <v>35</v>
      </c>
      <c r="AX511" s="13" t="s">
        <v>71</v>
      </c>
      <c r="AY511" s="239" t="s">
        <v>168</v>
      </c>
    </row>
    <row r="512" spans="2:51" s="13" customFormat="1" ht="13.5">
      <c r="B512" s="229"/>
      <c r="C512" s="230"/>
      <c r="D512" s="219" t="s">
        <v>177</v>
      </c>
      <c r="E512" s="231" t="s">
        <v>21</v>
      </c>
      <c r="F512" s="232" t="s">
        <v>2515</v>
      </c>
      <c r="G512" s="230"/>
      <c r="H512" s="233">
        <v>93.56</v>
      </c>
      <c r="I512" s="234"/>
      <c r="J512" s="230"/>
      <c r="K512" s="230"/>
      <c r="L512" s="235"/>
      <c r="M512" s="236"/>
      <c r="N512" s="237"/>
      <c r="O512" s="237"/>
      <c r="P512" s="237"/>
      <c r="Q512" s="237"/>
      <c r="R512" s="237"/>
      <c r="S512" s="237"/>
      <c r="T512" s="238"/>
      <c r="AT512" s="239" t="s">
        <v>177</v>
      </c>
      <c r="AU512" s="239" t="s">
        <v>80</v>
      </c>
      <c r="AV512" s="13" t="s">
        <v>80</v>
      </c>
      <c r="AW512" s="13" t="s">
        <v>35</v>
      </c>
      <c r="AX512" s="13" t="s">
        <v>71</v>
      </c>
      <c r="AY512" s="239" t="s">
        <v>168</v>
      </c>
    </row>
    <row r="513" spans="2:51" s="13" customFormat="1" ht="13.5">
      <c r="B513" s="229"/>
      <c r="C513" s="230"/>
      <c r="D513" s="219" t="s">
        <v>177</v>
      </c>
      <c r="E513" s="231" t="s">
        <v>21</v>
      </c>
      <c r="F513" s="232" t="s">
        <v>2516</v>
      </c>
      <c r="G513" s="230"/>
      <c r="H513" s="233">
        <v>40</v>
      </c>
      <c r="I513" s="234"/>
      <c r="J513" s="230"/>
      <c r="K513" s="230"/>
      <c r="L513" s="235"/>
      <c r="M513" s="236"/>
      <c r="N513" s="237"/>
      <c r="O513" s="237"/>
      <c r="P513" s="237"/>
      <c r="Q513" s="237"/>
      <c r="R513" s="237"/>
      <c r="S513" s="237"/>
      <c r="T513" s="238"/>
      <c r="AT513" s="239" t="s">
        <v>177</v>
      </c>
      <c r="AU513" s="239" t="s">
        <v>80</v>
      </c>
      <c r="AV513" s="13" t="s">
        <v>80</v>
      </c>
      <c r="AW513" s="13" t="s">
        <v>35</v>
      </c>
      <c r="AX513" s="13" t="s">
        <v>71</v>
      </c>
      <c r="AY513" s="239" t="s">
        <v>168</v>
      </c>
    </row>
    <row r="514" spans="2:51" s="13" customFormat="1" ht="13.5">
      <c r="B514" s="229"/>
      <c r="C514" s="230"/>
      <c r="D514" s="219" t="s">
        <v>177</v>
      </c>
      <c r="E514" s="231" t="s">
        <v>21</v>
      </c>
      <c r="F514" s="232" t="s">
        <v>2517</v>
      </c>
      <c r="G514" s="230"/>
      <c r="H514" s="233">
        <v>19.25</v>
      </c>
      <c r="I514" s="234"/>
      <c r="J514" s="230"/>
      <c r="K514" s="230"/>
      <c r="L514" s="235"/>
      <c r="M514" s="236"/>
      <c r="N514" s="237"/>
      <c r="O514" s="237"/>
      <c r="P514" s="237"/>
      <c r="Q514" s="237"/>
      <c r="R514" s="237"/>
      <c r="S514" s="237"/>
      <c r="T514" s="238"/>
      <c r="AT514" s="239" t="s">
        <v>177</v>
      </c>
      <c r="AU514" s="239" t="s">
        <v>80</v>
      </c>
      <c r="AV514" s="13" t="s">
        <v>80</v>
      </c>
      <c r="AW514" s="13" t="s">
        <v>35</v>
      </c>
      <c r="AX514" s="13" t="s">
        <v>71</v>
      </c>
      <c r="AY514" s="239" t="s">
        <v>168</v>
      </c>
    </row>
    <row r="515" spans="2:51" s="13" customFormat="1" ht="13.5">
      <c r="B515" s="229"/>
      <c r="C515" s="230"/>
      <c r="D515" s="219" t="s">
        <v>177</v>
      </c>
      <c r="E515" s="231" t="s">
        <v>21</v>
      </c>
      <c r="F515" s="232" t="s">
        <v>2518</v>
      </c>
      <c r="G515" s="230"/>
      <c r="H515" s="233">
        <v>4.74</v>
      </c>
      <c r="I515" s="234"/>
      <c r="J515" s="230"/>
      <c r="K515" s="230"/>
      <c r="L515" s="235"/>
      <c r="M515" s="236"/>
      <c r="N515" s="237"/>
      <c r="O515" s="237"/>
      <c r="P515" s="237"/>
      <c r="Q515" s="237"/>
      <c r="R515" s="237"/>
      <c r="S515" s="237"/>
      <c r="T515" s="238"/>
      <c r="AT515" s="239" t="s">
        <v>177</v>
      </c>
      <c r="AU515" s="239" t="s">
        <v>80</v>
      </c>
      <c r="AV515" s="13" t="s">
        <v>80</v>
      </c>
      <c r="AW515" s="13" t="s">
        <v>35</v>
      </c>
      <c r="AX515" s="13" t="s">
        <v>71</v>
      </c>
      <c r="AY515" s="239" t="s">
        <v>168</v>
      </c>
    </row>
    <row r="516" spans="2:51" s="15" customFormat="1" ht="13.5">
      <c r="B516" s="268"/>
      <c r="C516" s="269"/>
      <c r="D516" s="219" t="s">
        <v>177</v>
      </c>
      <c r="E516" s="270" t="s">
        <v>21</v>
      </c>
      <c r="F516" s="271" t="s">
        <v>428</v>
      </c>
      <c r="G516" s="269"/>
      <c r="H516" s="272">
        <v>320.05</v>
      </c>
      <c r="I516" s="273"/>
      <c r="J516" s="269"/>
      <c r="K516" s="269"/>
      <c r="L516" s="274"/>
      <c r="M516" s="275"/>
      <c r="N516" s="276"/>
      <c r="O516" s="276"/>
      <c r="P516" s="276"/>
      <c r="Q516" s="276"/>
      <c r="R516" s="276"/>
      <c r="S516" s="276"/>
      <c r="T516" s="277"/>
      <c r="AT516" s="278" t="s">
        <v>177</v>
      </c>
      <c r="AU516" s="278" t="s">
        <v>80</v>
      </c>
      <c r="AV516" s="15" t="s">
        <v>190</v>
      </c>
      <c r="AW516" s="15" t="s">
        <v>35</v>
      </c>
      <c r="AX516" s="15" t="s">
        <v>71</v>
      </c>
      <c r="AY516" s="278" t="s">
        <v>168</v>
      </c>
    </row>
    <row r="517" spans="2:51" s="12" customFormat="1" ht="13.5">
      <c r="B517" s="217"/>
      <c r="C517" s="218"/>
      <c r="D517" s="219" t="s">
        <v>177</v>
      </c>
      <c r="E517" s="220" t="s">
        <v>21</v>
      </c>
      <c r="F517" s="221" t="s">
        <v>688</v>
      </c>
      <c r="G517" s="218"/>
      <c r="H517" s="222" t="s">
        <v>21</v>
      </c>
      <c r="I517" s="223"/>
      <c r="J517" s="218"/>
      <c r="K517" s="218"/>
      <c r="L517" s="224"/>
      <c r="M517" s="225"/>
      <c r="N517" s="226"/>
      <c r="O517" s="226"/>
      <c r="P517" s="226"/>
      <c r="Q517" s="226"/>
      <c r="R517" s="226"/>
      <c r="S517" s="226"/>
      <c r="T517" s="227"/>
      <c r="AT517" s="228" t="s">
        <v>177</v>
      </c>
      <c r="AU517" s="228" t="s">
        <v>80</v>
      </c>
      <c r="AV517" s="12" t="s">
        <v>78</v>
      </c>
      <c r="AW517" s="12" t="s">
        <v>35</v>
      </c>
      <c r="AX517" s="12" t="s">
        <v>71</v>
      </c>
      <c r="AY517" s="228" t="s">
        <v>168</v>
      </c>
    </row>
    <row r="518" spans="2:51" s="13" customFormat="1" ht="13.5">
      <c r="B518" s="229"/>
      <c r="C518" s="230"/>
      <c r="D518" s="219" t="s">
        <v>177</v>
      </c>
      <c r="E518" s="231" t="s">
        <v>21</v>
      </c>
      <c r="F518" s="232" t="s">
        <v>2519</v>
      </c>
      <c r="G518" s="230"/>
      <c r="H518" s="233">
        <v>6.6749999999999998</v>
      </c>
      <c r="I518" s="234"/>
      <c r="J518" s="230"/>
      <c r="K518" s="230"/>
      <c r="L518" s="235"/>
      <c r="M518" s="236"/>
      <c r="N518" s="237"/>
      <c r="O518" s="237"/>
      <c r="P518" s="237"/>
      <c r="Q518" s="237"/>
      <c r="R518" s="237"/>
      <c r="S518" s="237"/>
      <c r="T518" s="238"/>
      <c r="AT518" s="239" t="s">
        <v>177</v>
      </c>
      <c r="AU518" s="239" t="s">
        <v>80</v>
      </c>
      <c r="AV518" s="13" t="s">
        <v>80</v>
      </c>
      <c r="AW518" s="13" t="s">
        <v>35</v>
      </c>
      <c r="AX518" s="13" t="s">
        <v>71</v>
      </c>
      <c r="AY518" s="239" t="s">
        <v>168</v>
      </c>
    </row>
    <row r="519" spans="2:51" s="13" customFormat="1" ht="13.5">
      <c r="B519" s="229"/>
      <c r="C519" s="230"/>
      <c r="D519" s="219" t="s">
        <v>177</v>
      </c>
      <c r="E519" s="231" t="s">
        <v>21</v>
      </c>
      <c r="F519" s="232" t="s">
        <v>2520</v>
      </c>
      <c r="G519" s="230"/>
      <c r="H519" s="233">
        <v>47.034999999999997</v>
      </c>
      <c r="I519" s="234"/>
      <c r="J519" s="230"/>
      <c r="K519" s="230"/>
      <c r="L519" s="235"/>
      <c r="M519" s="236"/>
      <c r="N519" s="237"/>
      <c r="O519" s="237"/>
      <c r="P519" s="237"/>
      <c r="Q519" s="237"/>
      <c r="R519" s="237"/>
      <c r="S519" s="237"/>
      <c r="T519" s="238"/>
      <c r="AT519" s="239" t="s">
        <v>177</v>
      </c>
      <c r="AU519" s="239" t="s">
        <v>80</v>
      </c>
      <c r="AV519" s="13" t="s">
        <v>80</v>
      </c>
      <c r="AW519" s="13" t="s">
        <v>35</v>
      </c>
      <c r="AX519" s="13" t="s">
        <v>71</v>
      </c>
      <c r="AY519" s="239" t="s">
        <v>168</v>
      </c>
    </row>
    <row r="520" spans="2:51" s="13" customFormat="1" ht="13.5">
      <c r="B520" s="229"/>
      <c r="C520" s="230"/>
      <c r="D520" s="219" t="s">
        <v>177</v>
      </c>
      <c r="E520" s="231" t="s">
        <v>21</v>
      </c>
      <c r="F520" s="232" t="s">
        <v>2521</v>
      </c>
      <c r="G520" s="230"/>
      <c r="H520" s="233">
        <v>106.25</v>
      </c>
      <c r="I520" s="234"/>
      <c r="J520" s="230"/>
      <c r="K520" s="230"/>
      <c r="L520" s="235"/>
      <c r="M520" s="236"/>
      <c r="N520" s="237"/>
      <c r="O520" s="237"/>
      <c r="P520" s="237"/>
      <c r="Q520" s="237"/>
      <c r="R520" s="237"/>
      <c r="S520" s="237"/>
      <c r="T520" s="238"/>
      <c r="AT520" s="239" t="s">
        <v>177</v>
      </c>
      <c r="AU520" s="239" t="s">
        <v>80</v>
      </c>
      <c r="AV520" s="13" t="s">
        <v>80</v>
      </c>
      <c r="AW520" s="13" t="s">
        <v>35</v>
      </c>
      <c r="AX520" s="13" t="s">
        <v>71</v>
      </c>
      <c r="AY520" s="239" t="s">
        <v>168</v>
      </c>
    </row>
    <row r="521" spans="2:51" s="15" customFormat="1" ht="13.5">
      <c r="B521" s="268"/>
      <c r="C521" s="269"/>
      <c r="D521" s="219" t="s">
        <v>177</v>
      </c>
      <c r="E521" s="270" t="s">
        <v>21</v>
      </c>
      <c r="F521" s="271" t="s">
        <v>428</v>
      </c>
      <c r="G521" s="269"/>
      <c r="H521" s="272">
        <v>159.96</v>
      </c>
      <c r="I521" s="273"/>
      <c r="J521" s="269"/>
      <c r="K521" s="269"/>
      <c r="L521" s="274"/>
      <c r="M521" s="275"/>
      <c r="N521" s="276"/>
      <c r="O521" s="276"/>
      <c r="P521" s="276"/>
      <c r="Q521" s="276"/>
      <c r="R521" s="276"/>
      <c r="S521" s="276"/>
      <c r="T521" s="277"/>
      <c r="AT521" s="278" t="s">
        <v>177</v>
      </c>
      <c r="AU521" s="278" t="s">
        <v>80</v>
      </c>
      <c r="AV521" s="15" t="s">
        <v>190</v>
      </c>
      <c r="AW521" s="15" t="s">
        <v>35</v>
      </c>
      <c r="AX521" s="15" t="s">
        <v>71</v>
      </c>
      <c r="AY521" s="278" t="s">
        <v>168</v>
      </c>
    </row>
    <row r="522" spans="2:51" s="12" customFormat="1" ht="13.5">
      <c r="B522" s="217"/>
      <c r="C522" s="218"/>
      <c r="D522" s="219" t="s">
        <v>177</v>
      </c>
      <c r="E522" s="220" t="s">
        <v>21</v>
      </c>
      <c r="F522" s="221" t="s">
        <v>692</v>
      </c>
      <c r="G522" s="218"/>
      <c r="H522" s="222" t="s">
        <v>21</v>
      </c>
      <c r="I522" s="223"/>
      <c r="J522" s="218"/>
      <c r="K522" s="218"/>
      <c r="L522" s="224"/>
      <c r="M522" s="225"/>
      <c r="N522" s="226"/>
      <c r="O522" s="226"/>
      <c r="P522" s="226"/>
      <c r="Q522" s="226"/>
      <c r="R522" s="226"/>
      <c r="S522" s="226"/>
      <c r="T522" s="227"/>
      <c r="AT522" s="228" t="s">
        <v>177</v>
      </c>
      <c r="AU522" s="228" t="s">
        <v>80</v>
      </c>
      <c r="AV522" s="12" t="s">
        <v>78</v>
      </c>
      <c r="AW522" s="12" t="s">
        <v>35</v>
      </c>
      <c r="AX522" s="12" t="s">
        <v>71</v>
      </c>
      <c r="AY522" s="228" t="s">
        <v>168</v>
      </c>
    </row>
    <row r="523" spans="2:51" s="13" customFormat="1" ht="13.5">
      <c r="B523" s="229"/>
      <c r="C523" s="230"/>
      <c r="D523" s="219" t="s">
        <v>177</v>
      </c>
      <c r="E523" s="231" t="s">
        <v>21</v>
      </c>
      <c r="F523" s="232" t="s">
        <v>2520</v>
      </c>
      <c r="G523" s="230"/>
      <c r="H523" s="233">
        <v>47.034999999999997</v>
      </c>
      <c r="I523" s="234"/>
      <c r="J523" s="230"/>
      <c r="K523" s="230"/>
      <c r="L523" s="235"/>
      <c r="M523" s="236"/>
      <c r="N523" s="237"/>
      <c r="O523" s="237"/>
      <c r="P523" s="237"/>
      <c r="Q523" s="237"/>
      <c r="R523" s="237"/>
      <c r="S523" s="237"/>
      <c r="T523" s="238"/>
      <c r="AT523" s="239" t="s">
        <v>177</v>
      </c>
      <c r="AU523" s="239" t="s">
        <v>80</v>
      </c>
      <c r="AV523" s="13" t="s">
        <v>80</v>
      </c>
      <c r="AW523" s="13" t="s">
        <v>35</v>
      </c>
      <c r="AX523" s="13" t="s">
        <v>71</v>
      </c>
      <c r="AY523" s="239" t="s">
        <v>168</v>
      </c>
    </row>
    <row r="524" spans="2:51" s="13" customFormat="1" ht="13.5">
      <c r="B524" s="229"/>
      <c r="C524" s="230"/>
      <c r="D524" s="219" t="s">
        <v>177</v>
      </c>
      <c r="E524" s="231" t="s">
        <v>21</v>
      </c>
      <c r="F524" s="232" t="s">
        <v>2521</v>
      </c>
      <c r="G524" s="230"/>
      <c r="H524" s="233">
        <v>106.25</v>
      </c>
      <c r="I524" s="234"/>
      <c r="J524" s="230"/>
      <c r="K524" s="230"/>
      <c r="L524" s="235"/>
      <c r="M524" s="236"/>
      <c r="N524" s="237"/>
      <c r="O524" s="237"/>
      <c r="P524" s="237"/>
      <c r="Q524" s="237"/>
      <c r="R524" s="237"/>
      <c r="S524" s="237"/>
      <c r="T524" s="238"/>
      <c r="AT524" s="239" t="s">
        <v>177</v>
      </c>
      <c r="AU524" s="239" t="s">
        <v>80</v>
      </c>
      <c r="AV524" s="13" t="s">
        <v>80</v>
      </c>
      <c r="AW524" s="13" t="s">
        <v>35</v>
      </c>
      <c r="AX524" s="13" t="s">
        <v>71</v>
      </c>
      <c r="AY524" s="239" t="s">
        <v>168</v>
      </c>
    </row>
    <row r="525" spans="2:51" s="15" customFormat="1" ht="13.5">
      <c r="B525" s="268"/>
      <c r="C525" s="269"/>
      <c r="D525" s="219" t="s">
        <v>177</v>
      </c>
      <c r="E525" s="270" t="s">
        <v>21</v>
      </c>
      <c r="F525" s="271" t="s">
        <v>428</v>
      </c>
      <c r="G525" s="269"/>
      <c r="H525" s="272">
        <v>153.285</v>
      </c>
      <c r="I525" s="273"/>
      <c r="J525" s="269"/>
      <c r="K525" s="269"/>
      <c r="L525" s="274"/>
      <c r="M525" s="275"/>
      <c r="N525" s="276"/>
      <c r="O525" s="276"/>
      <c r="P525" s="276"/>
      <c r="Q525" s="276"/>
      <c r="R525" s="276"/>
      <c r="S525" s="276"/>
      <c r="T525" s="277"/>
      <c r="AT525" s="278" t="s">
        <v>177</v>
      </c>
      <c r="AU525" s="278" t="s">
        <v>80</v>
      </c>
      <c r="AV525" s="15" t="s">
        <v>190</v>
      </c>
      <c r="AW525" s="15" t="s">
        <v>35</v>
      </c>
      <c r="AX525" s="15" t="s">
        <v>71</v>
      </c>
      <c r="AY525" s="278" t="s">
        <v>168</v>
      </c>
    </row>
    <row r="526" spans="2:51" s="12" customFormat="1" ht="13.5">
      <c r="B526" s="217"/>
      <c r="C526" s="218"/>
      <c r="D526" s="219" t="s">
        <v>177</v>
      </c>
      <c r="E526" s="220" t="s">
        <v>21</v>
      </c>
      <c r="F526" s="221" t="s">
        <v>693</v>
      </c>
      <c r="G526" s="218"/>
      <c r="H526" s="222" t="s">
        <v>21</v>
      </c>
      <c r="I526" s="223"/>
      <c r="J526" s="218"/>
      <c r="K526" s="218"/>
      <c r="L526" s="224"/>
      <c r="M526" s="225"/>
      <c r="N526" s="226"/>
      <c r="O526" s="226"/>
      <c r="P526" s="226"/>
      <c r="Q526" s="226"/>
      <c r="R526" s="226"/>
      <c r="S526" s="226"/>
      <c r="T526" s="227"/>
      <c r="AT526" s="228" t="s">
        <v>177</v>
      </c>
      <c r="AU526" s="228" t="s">
        <v>80</v>
      </c>
      <c r="AV526" s="12" t="s">
        <v>78</v>
      </c>
      <c r="AW526" s="12" t="s">
        <v>35</v>
      </c>
      <c r="AX526" s="12" t="s">
        <v>71</v>
      </c>
      <c r="AY526" s="228" t="s">
        <v>168</v>
      </c>
    </row>
    <row r="527" spans="2:51" s="13" customFormat="1" ht="13.5">
      <c r="B527" s="229"/>
      <c r="C527" s="230"/>
      <c r="D527" s="219" t="s">
        <v>177</v>
      </c>
      <c r="E527" s="231" t="s">
        <v>21</v>
      </c>
      <c r="F527" s="232" t="s">
        <v>2522</v>
      </c>
      <c r="G527" s="230"/>
      <c r="H527" s="233">
        <v>20.7</v>
      </c>
      <c r="I527" s="234"/>
      <c r="J527" s="230"/>
      <c r="K527" s="230"/>
      <c r="L527" s="235"/>
      <c r="M527" s="236"/>
      <c r="N527" s="237"/>
      <c r="O527" s="237"/>
      <c r="P527" s="237"/>
      <c r="Q527" s="237"/>
      <c r="R527" s="237"/>
      <c r="S527" s="237"/>
      <c r="T527" s="238"/>
      <c r="AT527" s="239" t="s">
        <v>177</v>
      </c>
      <c r="AU527" s="239" t="s">
        <v>80</v>
      </c>
      <c r="AV527" s="13" t="s">
        <v>80</v>
      </c>
      <c r="AW527" s="13" t="s">
        <v>35</v>
      </c>
      <c r="AX527" s="13" t="s">
        <v>71</v>
      </c>
      <c r="AY527" s="239" t="s">
        <v>168</v>
      </c>
    </row>
    <row r="528" spans="2:51" s="14" customFormat="1" ht="13.5">
      <c r="B528" s="240"/>
      <c r="C528" s="241"/>
      <c r="D528" s="242" t="s">
        <v>177</v>
      </c>
      <c r="E528" s="243" t="s">
        <v>21</v>
      </c>
      <c r="F528" s="244" t="s">
        <v>184</v>
      </c>
      <c r="G528" s="241"/>
      <c r="H528" s="245">
        <v>1225.55</v>
      </c>
      <c r="I528" s="246"/>
      <c r="J528" s="241"/>
      <c r="K528" s="241"/>
      <c r="L528" s="247"/>
      <c r="M528" s="248"/>
      <c r="N528" s="249"/>
      <c r="O528" s="249"/>
      <c r="P528" s="249"/>
      <c r="Q528" s="249"/>
      <c r="R528" s="249"/>
      <c r="S528" s="249"/>
      <c r="T528" s="250"/>
      <c r="AT528" s="251" t="s">
        <v>177</v>
      </c>
      <c r="AU528" s="251" t="s">
        <v>80</v>
      </c>
      <c r="AV528" s="14" t="s">
        <v>175</v>
      </c>
      <c r="AW528" s="14" t="s">
        <v>35</v>
      </c>
      <c r="AX528" s="14" t="s">
        <v>78</v>
      </c>
      <c r="AY528" s="251" t="s">
        <v>168</v>
      </c>
    </row>
    <row r="529" spans="2:65" s="1" customFormat="1" ht="22.5" customHeight="1">
      <c r="B529" s="42"/>
      <c r="C529" s="255" t="s">
        <v>820</v>
      </c>
      <c r="D529" s="255" t="s">
        <v>253</v>
      </c>
      <c r="E529" s="256" t="s">
        <v>696</v>
      </c>
      <c r="F529" s="257" t="s">
        <v>697</v>
      </c>
      <c r="G529" s="258" t="s">
        <v>202</v>
      </c>
      <c r="H529" s="259">
        <v>600.13300000000004</v>
      </c>
      <c r="I529" s="260"/>
      <c r="J529" s="261">
        <f>ROUND(I529*H529,2)</f>
        <v>0</v>
      </c>
      <c r="K529" s="257" t="s">
        <v>174</v>
      </c>
      <c r="L529" s="262"/>
      <c r="M529" s="263" t="s">
        <v>21</v>
      </c>
      <c r="N529" s="264" t="s">
        <v>42</v>
      </c>
      <c r="O529" s="43"/>
      <c r="P529" s="214">
        <f>O529*H529</f>
        <v>0</v>
      </c>
      <c r="Q529" s="214">
        <v>4.0000000000000003E-5</v>
      </c>
      <c r="R529" s="214">
        <f>Q529*H529</f>
        <v>2.4005320000000004E-2</v>
      </c>
      <c r="S529" s="214">
        <v>0</v>
      </c>
      <c r="T529" s="215">
        <f>S529*H529</f>
        <v>0</v>
      </c>
      <c r="AR529" s="25" t="s">
        <v>237</v>
      </c>
      <c r="AT529" s="25" t="s">
        <v>253</v>
      </c>
      <c r="AU529" s="25" t="s">
        <v>80</v>
      </c>
      <c r="AY529" s="25" t="s">
        <v>168</v>
      </c>
      <c r="BE529" s="216">
        <f>IF(N529="základní",J529,0)</f>
        <v>0</v>
      </c>
      <c r="BF529" s="216">
        <f>IF(N529="snížená",J529,0)</f>
        <v>0</v>
      </c>
      <c r="BG529" s="216">
        <f>IF(N529="zákl. přenesená",J529,0)</f>
        <v>0</v>
      </c>
      <c r="BH529" s="216">
        <f>IF(N529="sníž. přenesená",J529,0)</f>
        <v>0</v>
      </c>
      <c r="BI529" s="216">
        <f>IF(N529="nulová",J529,0)</f>
        <v>0</v>
      </c>
      <c r="BJ529" s="25" t="s">
        <v>78</v>
      </c>
      <c r="BK529" s="216">
        <f>ROUND(I529*H529,2)</f>
        <v>0</v>
      </c>
      <c r="BL529" s="25" t="s">
        <v>175</v>
      </c>
      <c r="BM529" s="25" t="s">
        <v>2523</v>
      </c>
    </row>
    <row r="530" spans="2:65" s="13" customFormat="1" ht="13.5">
      <c r="B530" s="229"/>
      <c r="C530" s="230"/>
      <c r="D530" s="242" t="s">
        <v>177</v>
      </c>
      <c r="E530" s="230"/>
      <c r="F530" s="253" t="s">
        <v>2524</v>
      </c>
      <c r="G530" s="230"/>
      <c r="H530" s="254">
        <v>600.13300000000004</v>
      </c>
      <c r="I530" s="234"/>
      <c r="J530" s="230"/>
      <c r="K530" s="230"/>
      <c r="L530" s="235"/>
      <c r="M530" s="236"/>
      <c r="N530" s="237"/>
      <c r="O530" s="237"/>
      <c r="P530" s="237"/>
      <c r="Q530" s="237"/>
      <c r="R530" s="237"/>
      <c r="S530" s="237"/>
      <c r="T530" s="238"/>
      <c r="AT530" s="239" t="s">
        <v>177</v>
      </c>
      <c r="AU530" s="239" t="s">
        <v>80</v>
      </c>
      <c r="AV530" s="13" t="s">
        <v>80</v>
      </c>
      <c r="AW530" s="13" t="s">
        <v>6</v>
      </c>
      <c r="AX530" s="13" t="s">
        <v>78</v>
      </c>
      <c r="AY530" s="239" t="s">
        <v>168</v>
      </c>
    </row>
    <row r="531" spans="2:65" s="1" customFormat="1" ht="22.5" customHeight="1">
      <c r="B531" s="42"/>
      <c r="C531" s="255" t="s">
        <v>826</v>
      </c>
      <c r="D531" s="255" t="s">
        <v>253</v>
      </c>
      <c r="E531" s="256" t="s">
        <v>701</v>
      </c>
      <c r="F531" s="257" t="s">
        <v>702</v>
      </c>
      <c r="G531" s="258" t="s">
        <v>202</v>
      </c>
      <c r="H531" s="259">
        <v>21.114000000000001</v>
      </c>
      <c r="I531" s="260"/>
      <c r="J531" s="261">
        <f>ROUND(I531*H531,2)</f>
        <v>0</v>
      </c>
      <c r="K531" s="257" t="s">
        <v>174</v>
      </c>
      <c r="L531" s="262"/>
      <c r="M531" s="263" t="s">
        <v>21</v>
      </c>
      <c r="N531" s="264" t="s">
        <v>42</v>
      </c>
      <c r="O531" s="43"/>
      <c r="P531" s="214">
        <f>O531*H531</f>
        <v>0</v>
      </c>
      <c r="Q531" s="214">
        <v>5.0000000000000001E-4</v>
      </c>
      <c r="R531" s="214">
        <f>Q531*H531</f>
        <v>1.0557E-2</v>
      </c>
      <c r="S531" s="214">
        <v>0</v>
      </c>
      <c r="T531" s="215">
        <f>S531*H531</f>
        <v>0</v>
      </c>
      <c r="AR531" s="25" t="s">
        <v>237</v>
      </c>
      <c r="AT531" s="25" t="s">
        <v>253</v>
      </c>
      <c r="AU531" s="25" t="s">
        <v>80</v>
      </c>
      <c r="AY531" s="25" t="s">
        <v>168</v>
      </c>
      <c r="BE531" s="216">
        <f>IF(N531="základní",J531,0)</f>
        <v>0</v>
      </c>
      <c r="BF531" s="216">
        <f>IF(N531="snížená",J531,0)</f>
        <v>0</v>
      </c>
      <c r="BG531" s="216">
        <f>IF(N531="zákl. přenesená",J531,0)</f>
        <v>0</v>
      </c>
      <c r="BH531" s="216">
        <f>IF(N531="sníž. přenesená",J531,0)</f>
        <v>0</v>
      </c>
      <c r="BI531" s="216">
        <f>IF(N531="nulová",J531,0)</f>
        <v>0</v>
      </c>
      <c r="BJ531" s="25" t="s">
        <v>78</v>
      </c>
      <c r="BK531" s="216">
        <f>ROUND(I531*H531,2)</f>
        <v>0</v>
      </c>
      <c r="BL531" s="25" t="s">
        <v>175</v>
      </c>
      <c r="BM531" s="25" t="s">
        <v>2525</v>
      </c>
    </row>
    <row r="532" spans="2:65" s="13" customFormat="1" ht="13.5">
      <c r="B532" s="229"/>
      <c r="C532" s="230"/>
      <c r="D532" s="242" t="s">
        <v>177</v>
      </c>
      <c r="E532" s="230"/>
      <c r="F532" s="253" t="s">
        <v>2526</v>
      </c>
      <c r="G532" s="230"/>
      <c r="H532" s="254">
        <v>21.114000000000001</v>
      </c>
      <c r="I532" s="234"/>
      <c r="J532" s="230"/>
      <c r="K532" s="230"/>
      <c r="L532" s="235"/>
      <c r="M532" s="236"/>
      <c r="N532" s="237"/>
      <c r="O532" s="237"/>
      <c r="P532" s="237"/>
      <c r="Q532" s="237"/>
      <c r="R532" s="237"/>
      <c r="S532" s="237"/>
      <c r="T532" s="238"/>
      <c r="AT532" s="239" t="s">
        <v>177</v>
      </c>
      <c r="AU532" s="239" t="s">
        <v>80</v>
      </c>
      <c r="AV532" s="13" t="s">
        <v>80</v>
      </c>
      <c r="AW532" s="13" t="s">
        <v>6</v>
      </c>
      <c r="AX532" s="13" t="s">
        <v>78</v>
      </c>
      <c r="AY532" s="239" t="s">
        <v>168</v>
      </c>
    </row>
    <row r="533" spans="2:65" s="1" customFormat="1" ht="22.5" customHeight="1">
      <c r="B533" s="42"/>
      <c r="C533" s="255" t="s">
        <v>832</v>
      </c>
      <c r="D533" s="255" t="s">
        <v>253</v>
      </c>
      <c r="E533" s="256" t="s">
        <v>714</v>
      </c>
      <c r="F533" s="257" t="s">
        <v>715</v>
      </c>
      <c r="G533" s="258" t="s">
        <v>202</v>
      </c>
      <c r="H533" s="259">
        <v>336.053</v>
      </c>
      <c r="I533" s="260"/>
      <c r="J533" s="261">
        <f>ROUND(I533*H533,2)</f>
        <v>0</v>
      </c>
      <c r="K533" s="257" t="s">
        <v>174</v>
      </c>
      <c r="L533" s="262"/>
      <c r="M533" s="263" t="s">
        <v>21</v>
      </c>
      <c r="N533" s="264" t="s">
        <v>42</v>
      </c>
      <c r="O533" s="43"/>
      <c r="P533" s="214">
        <f>O533*H533</f>
        <v>0</v>
      </c>
      <c r="Q533" s="214">
        <v>3.0000000000000001E-5</v>
      </c>
      <c r="R533" s="214">
        <f>Q533*H533</f>
        <v>1.008159E-2</v>
      </c>
      <c r="S533" s="214">
        <v>0</v>
      </c>
      <c r="T533" s="215">
        <f>S533*H533</f>
        <v>0</v>
      </c>
      <c r="AR533" s="25" t="s">
        <v>237</v>
      </c>
      <c r="AT533" s="25" t="s">
        <v>253</v>
      </c>
      <c r="AU533" s="25" t="s">
        <v>80</v>
      </c>
      <c r="AY533" s="25" t="s">
        <v>168</v>
      </c>
      <c r="BE533" s="216">
        <f>IF(N533="základní",J533,0)</f>
        <v>0</v>
      </c>
      <c r="BF533" s="216">
        <f>IF(N533="snížená",J533,0)</f>
        <v>0</v>
      </c>
      <c r="BG533" s="216">
        <f>IF(N533="zákl. přenesená",J533,0)</f>
        <v>0</v>
      </c>
      <c r="BH533" s="216">
        <f>IF(N533="sníž. přenesená",J533,0)</f>
        <v>0</v>
      </c>
      <c r="BI533" s="216">
        <f>IF(N533="nulová",J533,0)</f>
        <v>0</v>
      </c>
      <c r="BJ533" s="25" t="s">
        <v>78</v>
      </c>
      <c r="BK533" s="216">
        <f>ROUND(I533*H533,2)</f>
        <v>0</v>
      </c>
      <c r="BL533" s="25" t="s">
        <v>175</v>
      </c>
      <c r="BM533" s="25" t="s">
        <v>2527</v>
      </c>
    </row>
    <row r="534" spans="2:65" s="13" customFormat="1" ht="13.5">
      <c r="B534" s="229"/>
      <c r="C534" s="230"/>
      <c r="D534" s="242" t="s">
        <v>177</v>
      </c>
      <c r="E534" s="230"/>
      <c r="F534" s="253" t="s">
        <v>2528</v>
      </c>
      <c r="G534" s="230"/>
      <c r="H534" s="254">
        <v>336.053</v>
      </c>
      <c r="I534" s="234"/>
      <c r="J534" s="230"/>
      <c r="K534" s="230"/>
      <c r="L534" s="235"/>
      <c r="M534" s="236"/>
      <c r="N534" s="237"/>
      <c r="O534" s="237"/>
      <c r="P534" s="237"/>
      <c r="Q534" s="237"/>
      <c r="R534" s="237"/>
      <c r="S534" s="237"/>
      <c r="T534" s="238"/>
      <c r="AT534" s="239" t="s">
        <v>177</v>
      </c>
      <c r="AU534" s="239" t="s">
        <v>80</v>
      </c>
      <c r="AV534" s="13" t="s">
        <v>80</v>
      </c>
      <c r="AW534" s="13" t="s">
        <v>6</v>
      </c>
      <c r="AX534" s="13" t="s">
        <v>78</v>
      </c>
      <c r="AY534" s="239" t="s">
        <v>168</v>
      </c>
    </row>
    <row r="535" spans="2:65" s="1" customFormat="1" ht="22.5" customHeight="1">
      <c r="B535" s="42"/>
      <c r="C535" s="255" t="s">
        <v>844</v>
      </c>
      <c r="D535" s="255" t="s">
        <v>253</v>
      </c>
      <c r="E535" s="256" t="s">
        <v>706</v>
      </c>
      <c r="F535" s="257" t="s">
        <v>707</v>
      </c>
      <c r="G535" s="258" t="s">
        <v>202</v>
      </c>
      <c r="H535" s="259">
        <v>167.958</v>
      </c>
      <c r="I535" s="260"/>
      <c r="J535" s="261">
        <f>ROUND(I535*H535,2)</f>
        <v>0</v>
      </c>
      <c r="K535" s="257" t="s">
        <v>174</v>
      </c>
      <c r="L535" s="262"/>
      <c r="M535" s="263" t="s">
        <v>21</v>
      </c>
      <c r="N535" s="264" t="s">
        <v>42</v>
      </c>
      <c r="O535" s="43"/>
      <c r="P535" s="214">
        <f>O535*H535</f>
        <v>0</v>
      </c>
      <c r="Q535" s="214">
        <v>2.9999999999999997E-4</v>
      </c>
      <c r="R535" s="214">
        <f>Q535*H535</f>
        <v>5.0387399999999992E-2</v>
      </c>
      <c r="S535" s="214">
        <v>0</v>
      </c>
      <c r="T535" s="215">
        <f>S535*H535</f>
        <v>0</v>
      </c>
      <c r="AR535" s="25" t="s">
        <v>237</v>
      </c>
      <c r="AT535" s="25" t="s">
        <v>253</v>
      </c>
      <c r="AU535" s="25" t="s">
        <v>80</v>
      </c>
      <c r="AY535" s="25" t="s">
        <v>168</v>
      </c>
      <c r="BE535" s="216">
        <f>IF(N535="základní",J535,0)</f>
        <v>0</v>
      </c>
      <c r="BF535" s="216">
        <f>IF(N535="snížená",J535,0)</f>
        <v>0</v>
      </c>
      <c r="BG535" s="216">
        <f>IF(N535="zákl. přenesená",J535,0)</f>
        <v>0</v>
      </c>
      <c r="BH535" s="216">
        <f>IF(N535="sníž. přenesená",J535,0)</f>
        <v>0</v>
      </c>
      <c r="BI535" s="216">
        <f>IF(N535="nulová",J535,0)</f>
        <v>0</v>
      </c>
      <c r="BJ535" s="25" t="s">
        <v>78</v>
      </c>
      <c r="BK535" s="216">
        <f>ROUND(I535*H535,2)</f>
        <v>0</v>
      </c>
      <c r="BL535" s="25" t="s">
        <v>175</v>
      </c>
      <c r="BM535" s="25" t="s">
        <v>2529</v>
      </c>
    </row>
    <row r="536" spans="2:65" s="13" customFormat="1" ht="13.5">
      <c r="B536" s="229"/>
      <c r="C536" s="230"/>
      <c r="D536" s="242" t="s">
        <v>177</v>
      </c>
      <c r="E536" s="230"/>
      <c r="F536" s="253" t="s">
        <v>2530</v>
      </c>
      <c r="G536" s="230"/>
      <c r="H536" s="254">
        <v>167.958</v>
      </c>
      <c r="I536" s="234"/>
      <c r="J536" s="230"/>
      <c r="K536" s="230"/>
      <c r="L536" s="235"/>
      <c r="M536" s="236"/>
      <c r="N536" s="237"/>
      <c r="O536" s="237"/>
      <c r="P536" s="237"/>
      <c r="Q536" s="237"/>
      <c r="R536" s="237"/>
      <c r="S536" s="237"/>
      <c r="T536" s="238"/>
      <c r="AT536" s="239" t="s">
        <v>177</v>
      </c>
      <c r="AU536" s="239" t="s">
        <v>80</v>
      </c>
      <c r="AV536" s="13" t="s">
        <v>80</v>
      </c>
      <c r="AW536" s="13" t="s">
        <v>6</v>
      </c>
      <c r="AX536" s="13" t="s">
        <v>78</v>
      </c>
      <c r="AY536" s="239" t="s">
        <v>168</v>
      </c>
    </row>
    <row r="537" spans="2:65" s="1" customFormat="1" ht="22.5" customHeight="1">
      <c r="B537" s="42"/>
      <c r="C537" s="255" t="s">
        <v>851</v>
      </c>
      <c r="D537" s="255" t="s">
        <v>253</v>
      </c>
      <c r="E537" s="256" t="s">
        <v>710</v>
      </c>
      <c r="F537" s="257" t="s">
        <v>711</v>
      </c>
      <c r="G537" s="258" t="s">
        <v>202</v>
      </c>
      <c r="H537" s="259">
        <v>160.94900000000001</v>
      </c>
      <c r="I537" s="260"/>
      <c r="J537" s="261">
        <f>ROUND(I537*H537,2)</f>
        <v>0</v>
      </c>
      <c r="K537" s="257" t="s">
        <v>174</v>
      </c>
      <c r="L537" s="262"/>
      <c r="M537" s="263" t="s">
        <v>21</v>
      </c>
      <c r="N537" s="264" t="s">
        <v>42</v>
      </c>
      <c r="O537" s="43"/>
      <c r="P537" s="214">
        <f>O537*H537</f>
        <v>0</v>
      </c>
      <c r="Q537" s="214">
        <v>2.0000000000000001E-4</v>
      </c>
      <c r="R537" s="214">
        <f>Q537*H537</f>
        <v>3.2189800000000005E-2</v>
      </c>
      <c r="S537" s="214">
        <v>0</v>
      </c>
      <c r="T537" s="215">
        <f>S537*H537</f>
        <v>0</v>
      </c>
      <c r="AR537" s="25" t="s">
        <v>237</v>
      </c>
      <c r="AT537" s="25" t="s">
        <v>253</v>
      </c>
      <c r="AU537" s="25" t="s">
        <v>80</v>
      </c>
      <c r="AY537" s="25" t="s">
        <v>168</v>
      </c>
      <c r="BE537" s="216">
        <f>IF(N537="základní",J537,0)</f>
        <v>0</v>
      </c>
      <c r="BF537" s="216">
        <f>IF(N537="snížená",J537,0)</f>
        <v>0</v>
      </c>
      <c r="BG537" s="216">
        <f>IF(N537="zákl. přenesená",J537,0)</f>
        <v>0</v>
      </c>
      <c r="BH537" s="216">
        <f>IF(N537="sníž. přenesená",J537,0)</f>
        <v>0</v>
      </c>
      <c r="BI537" s="216">
        <f>IF(N537="nulová",J537,0)</f>
        <v>0</v>
      </c>
      <c r="BJ537" s="25" t="s">
        <v>78</v>
      </c>
      <c r="BK537" s="216">
        <f>ROUND(I537*H537,2)</f>
        <v>0</v>
      </c>
      <c r="BL537" s="25" t="s">
        <v>175</v>
      </c>
      <c r="BM537" s="25" t="s">
        <v>2531</v>
      </c>
    </row>
    <row r="538" spans="2:65" s="13" customFormat="1" ht="13.5">
      <c r="B538" s="229"/>
      <c r="C538" s="230"/>
      <c r="D538" s="242" t="s">
        <v>177</v>
      </c>
      <c r="E538" s="230"/>
      <c r="F538" s="253" t="s">
        <v>2532</v>
      </c>
      <c r="G538" s="230"/>
      <c r="H538" s="254">
        <v>160.94900000000001</v>
      </c>
      <c r="I538" s="234"/>
      <c r="J538" s="230"/>
      <c r="K538" s="230"/>
      <c r="L538" s="235"/>
      <c r="M538" s="236"/>
      <c r="N538" s="237"/>
      <c r="O538" s="237"/>
      <c r="P538" s="237"/>
      <c r="Q538" s="237"/>
      <c r="R538" s="237"/>
      <c r="S538" s="237"/>
      <c r="T538" s="238"/>
      <c r="AT538" s="239" t="s">
        <v>177</v>
      </c>
      <c r="AU538" s="239" t="s">
        <v>80</v>
      </c>
      <c r="AV538" s="13" t="s">
        <v>80</v>
      </c>
      <c r="AW538" s="13" t="s">
        <v>6</v>
      </c>
      <c r="AX538" s="13" t="s">
        <v>78</v>
      </c>
      <c r="AY538" s="239" t="s">
        <v>168</v>
      </c>
    </row>
    <row r="539" spans="2:65" s="1" customFormat="1" ht="22.5" customHeight="1">
      <c r="B539" s="42"/>
      <c r="C539" s="205" t="s">
        <v>856</v>
      </c>
      <c r="D539" s="205" t="s">
        <v>170</v>
      </c>
      <c r="E539" s="206" t="s">
        <v>2533</v>
      </c>
      <c r="F539" s="207" t="s">
        <v>2534</v>
      </c>
      <c r="G539" s="208" t="s">
        <v>173</v>
      </c>
      <c r="H539" s="209">
        <v>6</v>
      </c>
      <c r="I539" s="210"/>
      <c r="J539" s="211">
        <f>ROUND(I539*H539,2)</f>
        <v>0</v>
      </c>
      <c r="K539" s="207" t="s">
        <v>174</v>
      </c>
      <c r="L539" s="62"/>
      <c r="M539" s="212" t="s">
        <v>21</v>
      </c>
      <c r="N539" s="213" t="s">
        <v>42</v>
      </c>
      <c r="O539" s="43"/>
      <c r="P539" s="214">
        <f>O539*H539</f>
        <v>0</v>
      </c>
      <c r="Q539" s="214">
        <v>2.6360000000000001E-2</v>
      </c>
      <c r="R539" s="214">
        <f>Q539*H539</f>
        <v>0.15816000000000002</v>
      </c>
      <c r="S539" s="214">
        <v>0</v>
      </c>
      <c r="T539" s="215">
        <f>S539*H539</f>
        <v>0</v>
      </c>
      <c r="AR539" s="25" t="s">
        <v>175</v>
      </c>
      <c r="AT539" s="25" t="s">
        <v>170</v>
      </c>
      <c r="AU539" s="25" t="s">
        <v>80</v>
      </c>
      <c r="AY539" s="25" t="s">
        <v>168</v>
      </c>
      <c r="BE539" s="216">
        <f>IF(N539="základní",J539,0)</f>
        <v>0</v>
      </c>
      <c r="BF539" s="216">
        <f>IF(N539="snížená",J539,0)</f>
        <v>0</v>
      </c>
      <c r="BG539" s="216">
        <f>IF(N539="zákl. přenesená",J539,0)</f>
        <v>0</v>
      </c>
      <c r="BH539" s="216">
        <f>IF(N539="sníž. přenesená",J539,0)</f>
        <v>0</v>
      </c>
      <c r="BI539" s="216">
        <f>IF(N539="nulová",J539,0)</f>
        <v>0</v>
      </c>
      <c r="BJ539" s="25" t="s">
        <v>78</v>
      </c>
      <c r="BK539" s="216">
        <f>ROUND(I539*H539,2)</f>
        <v>0</v>
      </c>
      <c r="BL539" s="25" t="s">
        <v>175</v>
      </c>
      <c r="BM539" s="25" t="s">
        <v>2535</v>
      </c>
    </row>
    <row r="540" spans="2:65" s="12" customFormat="1" ht="13.5">
      <c r="B540" s="217"/>
      <c r="C540" s="218"/>
      <c r="D540" s="219" t="s">
        <v>177</v>
      </c>
      <c r="E540" s="220" t="s">
        <v>21</v>
      </c>
      <c r="F540" s="221" t="s">
        <v>2372</v>
      </c>
      <c r="G540" s="218"/>
      <c r="H540" s="222" t="s">
        <v>21</v>
      </c>
      <c r="I540" s="223"/>
      <c r="J540" s="218"/>
      <c r="K540" s="218"/>
      <c r="L540" s="224"/>
      <c r="M540" s="225"/>
      <c r="N540" s="226"/>
      <c r="O540" s="226"/>
      <c r="P540" s="226"/>
      <c r="Q540" s="226"/>
      <c r="R540" s="226"/>
      <c r="S540" s="226"/>
      <c r="T540" s="227"/>
      <c r="AT540" s="228" t="s">
        <v>177</v>
      </c>
      <c r="AU540" s="228" t="s">
        <v>80</v>
      </c>
      <c r="AV540" s="12" t="s">
        <v>78</v>
      </c>
      <c r="AW540" s="12" t="s">
        <v>35</v>
      </c>
      <c r="AX540" s="12" t="s">
        <v>71</v>
      </c>
      <c r="AY540" s="228" t="s">
        <v>168</v>
      </c>
    </row>
    <row r="541" spans="2:65" s="13" customFormat="1" ht="13.5">
      <c r="B541" s="229"/>
      <c r="C541" s="230"/>
      <c r="D541" s="242" t="s">
        <v>177</v>
      </c>
      <c r="E541" s="252" t="s">
        <v>21</v>
      </c>
      <c r="F541" s="253" t="s">
        <v>2373</v>
      </c>
      <c r="G541" s="230"/>
      <c r="H541" s="254">
        <v>6</v>
      </c>
      <c r="I541" s="234"/>
      <c r="J541" s="230"/>
      <c r="K541" s="230"/>
      <c r="L541" s="235"/>
      <c r="M541" s="236"/>
      <c r="N541" s="237"/>
      <c r="O541" s="237"/>
      <c r="P541" s="237"/>
      <c r="Q541" s="237"/>
      <c r="R541" s="237"/>
      <c r="S541" s="237"/>
      <c r="T541" s="238"/>
      <c r="AT541" s="239" t="s">
        <v>177</v>
      </c>
      <c r="AU541" s="239" t="s">
        <v>80</v>
      </c>
      <c r="AV541" s="13" t="s">
        <v>80</v>
      </c>
      <c r="AW541" s="13" t="s">
        <v>35</v>
      </c>
      <c r="AX541" s="13" t="s">
        <v>78</v>
      </c>
      <c r="AY541" s="239" t="s">
        <v>168</v>
      </c>
    </row>
    <row r="542" spans="2:65" s="1" customFormat="1" ht="31.5" customHeight="1">
      <c r="B542" s="42"/>
      <c r="C542" s="205" t="s">
        <v>861</v>
      </c>
      <c r="D542" s="205" t="s">
        <v>170</v>
      </c>
      <c r="E542" s="206" t="s">
        <v>2536</v>
      </c>
      <c r="F542" s="207" t="s">
        <v>2537</v>
      </c>
      <c r="G542" s="208" t="s">
        <v>173</v>
      </c>
      <c r="H542" s="209">
        <v>12</v>
      </c>
      <c r="I542" s="210"/>
      <c r="J542" s="211">
        <f>ROUND(I542*H542,2)</f>
        <v>0</v>
      </c>
      <c r="K542" s="207" t="s">
        <v>174</v>
      </c>
      <c r="L542" s="62"/>
      <c r="M542" s="212" t="s">
        <v>21</v>
      </c>
      <c r="N542" s="213" t="s">
        <v>42</v>
      </c>
      <c r="O542" s="43"/>
      <c r="P542" s="214">
        <f>O542*H542</f>
        <v>0</v>
      </c>
      <c r="Q542" s="214">
        <v>7.9000000000000008E-3</v>
      </c>
      <c r="R542" s="214">
        <f>Q542*H542</f>
        <v>9.4800000000000009E-2</v>
      </c>
      <c r="S542" s="214">
        <v>0</v>
      </c>
      <c r="T542" s="215">
        <f>S542*H542</f>
        <v>0</v>
      </c>
      <c r="AR542" s="25" t="s">
        <v>175</v>
      </c>
      <c r="AT542" s="25" t="s">
        <v>170</v>
      </c>
      <c r="AU542" s="25" t="s">
        <v>80</v>
      </c>
      <c r="AY542" s="25" t="s">
        <v>168</v>
      </c>
      <c r="BE542" s="216">
        <f>IF(N542="základní",J542,0)</f>
        <v>0</v>
      </c>
      <c r="BF542" s="216">
        <f>IF(N542="snížená",J542,0)</f>
        <v>0</v>
      </c>
      <c r="BG542" s="216">
        <f>IF(N542="zákl. přenesená",J542,0)</f>
        <v>0</v>
      </c>
      <c r="BH542" s="216">
        <f>IF(N542="sníž. přenesená",J542,0)</f>
        <v>0</v>
      </c>
      <c r="BI542" s="216">
        <f>IF(N542="nulová",J542,0)</f>
        <v>0</v>
      </c>
      <c r="BJ542" s="25" t="s">
        <v>78</v>
      </c>
      <c r="BK542" s="216">
        <f>ROUND(I542*H542,2)</f>
        <v>0</v>
      </c>
      <c r="BL542" s="25" t="s">
        <v>175</v>
      </c>
      <c r="BM542" s="25" t="s">
        <v>2538</v>
      </c>
    </row>
    <row r="543" spans="2:65" s="1" customFormat="1" ht="22.5" customHeight="1">
      <c r="B543" s="42"/>
      <c r="C543" s="205" t="s">
        <v>875</v>
      </c>
      <c r="D543" s="205" t="s">
        <v>170</v>
      </c>
      <c r="E543" s="206" t="s">
        <v>726</v>
      </c>
      <c r="F543" s="207" t="s">
        <v>727</v>
      </c>
      <c r="G543" s="208" t="s">
        <v>173</v>
      </c>
      <c r="H543" s="209">
        <v>538.97400000000005</v>
      </c>
      <c r="I543" s="210"/>
      <c r="J543" s="211">
        <f>ROUND(I543*H543,2)</f>
        <v>0</v>
      </c>
      <c r="K543" s="207" t="s">
        <v>174</v>
      </c>
      <c r="L543" s="62"/>
      <c r="M543" s="212" t="s">
        <v>21</v>
      </c>
      <c r="N543" s="213" t="s">
        <v>42</v>
      </c>
      <c r="O543" s="43"/>
      <c r="P543" s="214">
        <f>O543*H543</f>
        <v>0</v>
      </c>
      <c r="Q543" s="214">
        <v>3.82E-3</v>
      </c>
      <c r="R543" s="214">
        <f>Q543*H543</f>
        <v>2.0588806800000001</v>
      </c>
      <c r="S543" s="214">
        <v>0</v>
      </c>
      <c r="T543" s="215">
        <f>S543*H543</f>
        <v>0</v>
      </c>
      <c r="AR543" s="25" t="s">
        <v>175</v>
      </c>
      <c r="AT543" s="25" t="s">
        <v>170</v>
      </c>
      <c r="AU543" s="25" t="s">
        <v>80</v>
      </c>
      <c r="AY543" s="25" t="s">
        <v>168</v>
      </c>
      <c r="BE543" s="216">
        <f>IF(N543="základní",J543,0)</f>
        <v>0</v>
      </c>
      <c r="BF543" s="216">
        <f>IF(N543="snížená",J543,0)</f>
        <v>0</v>
      </c>
      <c r="BG543" s="216">
        <f>IF(N543="zákl. přenesená",J543,0)</f>
        <v>0</v>
      </c>
      <c r="BH543" s="216">
        <f>IF(N543="sníž. přenesená",J543,0)</f>
        <v>0</v>
      </c>
      <c r="BI543" s="216">
        <f>IF(N543="nulová",J543,0)</f>
        <v>0</v>
      </c>
      <c r="BJ543" s="25" t="s">
        <v>78</v>
      </c>
      <c r="BK543" s="216">
        <f>ROUND(I543*H543,2)</f>
        <v>0</v>
      </c>
      <c r="BL543" s="25" t="s">
        <v>175</v>
      </c>
      <c r="BM543" s="25" t="s">
        <v>2539</v>
      </c>
    </row>
    <row r="544" spans="2:65" s="12" customFormat="1" ht="13.5">
      <c r="B544" s="217"/>
      <c r="C544" s="218"/>
      <c r="D544" s="219" t="s">
        <v>177</v>
      </c>
      <c r="E544" s="220" t="s">
        <v>21</v>
      </c>
      <c r="F544" s="221" t="s">
        <v>2540</v>
      </c>
      <c r="G544" s="218"/>
      <c r="H544" s="222" t="s">
        <v>21</v>
      </c>
      <c r="I544" s="223"/>
      <c r="J544" s="218"/>
      <c r="K544" s="218"/>
      <c r="L544" s="224"/>
      <c r="M544" s="225"/>
      <c r="N544" s="226"/>
      <c r="O544" s="226"/>
      <c r="P544" s="226"/>
      <c r="Q544" s="226"/>
      <c r="R544" s="226"/>
      <c r="S544" s="226"/>
      <c r="T544" s="227"/>
      <c r="AT544" s="228" t="s">
        <v>177</v>
      </c>
      <c r="AU544" s="228" t="s">
        <v>80</v>
      </c>
      <c r="AV544" s="12" t="s">
        <v>78</v>
      </c>
      <c r="AW544" s="12" t="s">
        <v>35</v>
      </c>
      <c r="AX544" s="12" t="s">
        <v>71</v>
      </c>
      <c r="AY544" s="228" t="s">
        <v>168</v>
      </c>
    </row>
    <row r="545" spans="2:65" s="12" customFormat="1" ht="13.5">
      <c r="B545" s="217"/>
      <c r="C545" s="218"/>
      <c r="D545" s="219" t="s">
        <v>177</v>
      </c>
      <c r="E545" s="220" t="s">
        <v>21</v>
      </c>
      <c r="F545" s="221" t="s">
        <v>2541</v>
      </c>
      <c r="G545" s="218"/>
      <c r="H545" s="222" t="s">
        <v>21</v>
      </c>
      <c r="I545" s="223"/>
      <c r="J545" s="218"/>
      <c r="K545" s="218"/>
      <c r="L545" s="224"/>
      <c r="M545" s="225"/>
      <c r="N545" s="226"/>
      <c r="O545" s="226"/>
      <c r="P545" s="226"/>
      <c r="Q545" s="226"/>
      <c r="R545" s="226"/>
      <c r="S545" s="226"/>
      <c r="T545" s="227"/>
      <c r="AT545" s="228" t="s">
        <v>177</v>
      </c>
      <c r="AU545" s="228" t="s">
        <v>80</v>
      </c>
      <c r="AV545" s="12" t="s">
        <v>78</v>
      </c>
      <c r="AW545" s="12" t="s">
        <v>35</v>
      </c>
      <c r="AX545" s="12" t="s">
        <v>71</v>
      </c>
      <c r="AY545" s="228" t="s">
        <v>168</v>
      </c>
    </row>
    <row r="546" spans="2:65" s="13" customFormat="1" ht="13.5">
      <c r="B546" s="229"/>
      <c r="C546" s="230"/>
      <c r="D546" s="242" t="s">
        <v>177</v>
      </c>
      <c r="E546" s="252" t="s">
        <v>21</v>
      </c>
      <c r="F546" s="253" t="s">
        <v>2542</v>
      </c>
      <c r="G546" s="230"/>
      <c r="H546" s="254">
        <v>538.97400000000005</v>
      </c>
      <c r="I546" s="234"/>
      <c r="J546" s="230"/>
      <c r="K546" s="230"/>
      <c r="L546" s="235"/>
      <c r="M546" s="236"/>
      <c r="N546" s="237"/>
      <c r="O546" s="237"/>
      <c r="P546" s="237"/>
      <c r="Q546" s="237"/>
      <c r="R546" s="237"/>
      <c r="S546" s="237"/>
      <c r="T546" s="238"/>
      <c r="AT546" s="239" t="s">
        <v>177</v>
      </c>
      <c r="AU546" s="239" t="s">
        <v>80</v>
      </c>
      <c r="AV546" s="13" t="s">
        <v>80</v>
      </c>
      <c r="AW546" s="13" t="s">
        <v>35</v>
      </c>
      <c r="AX546" s="13" t="s">
        <v>78</v>
      </c>
      <c r="AY546" s="239" t="s">
        <v>168</v>
      </c>
    </row>
    <row r="547" spans="2:65" s="1" customFormat="1" ht="22.5" customHeight="1">
      <c r="B547" s="42"/>
      <c r="C547" s="205" t="s">
        <v>880</v>
      </c>
      <c r="D547" s="205" t="s">
        <v>170</v>
      </c>
      <c r="E547" s="206" t="s">
        <v>733</v>
      </c>
      <c r="F547" s="207" t="s">
        <v>734</v>
      </c>
      <c r="G547" s="208" t="s">
        <v>173</v>
      </c>
      <c r="H547" s="209">
        <v>888.62199999999996</v>
      </c>
      <c r="I547" s="210"/>
      <c r="J547" s="211">
        <f>ROUND(I547*H547,2)</f>
        <v>0</v>
      </c>
      <c r="K547" s="207" t="s">
        <v>174</v>
      </c>
      <c r="L547" s="62"/>
      <c r="M547" s="212" t="s">
        <v>21</v>
      </c>
      <c r="N547" s="213" t="s">
        <v>42</v>
      </c>
      <c r="O547" s="43"/>
      <c r="P547" s="214">
        <f>O547*H547</f>
        <v>0</v>
      </c>
      <c r="Q547" s="214">
        <v>3.48E-3</v>
      </c>
      <c r="R547" s="214">
        <f>Q547*H547</f>
        <v>3.0924045599999999</v>
      </c>
      <c r="S547" s="214">
        <v>0</v>
      </c>
      <c r="T547" s="215">
        <f>S547*H547</f>
        <v>0</v>
      </c>
      <c r="AR547" s="25" t="s">
        <v>175</v>
      </c>
      <c r="AT547" s="25" t="s">
        <v>170</v>
      </c>
      <c r="AU547" s="25" t="s">
        <v>80</v>
      </c>
      <c r="AY547" s="25" t="s">
        <v>168</v>
      </c>
      <c r="BE547" s="216">
        <f>IF(N547="základní",J547,0)</f>
        <v>0</v>
      </c>
      <c r="BF547" s="216">
        <f>IF(N547="snížená",J547,0)</f>
        <v>0</v>
      </c>
      <c r="BG547" s="216">
        <f>IF(N547="zákl. přenesená",J547,0)</f>
        <v>0</v>
      </c>
      <c r="BH547" s="216">
        <f>IF(N547="sníž. přenesená",J547,0)</f>
        <v>0</v>
      </c>
      <c r="BI547" s="216">
        <f>IF(N547="nulová",J547,0)</f>
        <v>0</v>
      </c>
      <c r="BJ547" s="25" t="s">
        <v>78</v>
      </c>
      <c r="BK547" s="216">
        <f>ROUND(I547*H547,2)</f>
        <v>0</v>
      </c>
      <c r="BL547" s="25" t="s">
        <v>175</v>
      </c>
      <c r="BM547" s="25" t="s">
        <v>2543</v>
      </c>
    </row>
    <row r="548" spans="2:65" s="12" customFormat="1" ht="13.5">
      <c r="B548" s="217"/>
      <c r="C548" s="218"/>
      <c r="D548" s="219" t="s">
        <v>177</v>
      </c>
      <c r="E548" s="220" t="s">
        <v>21</v>
      </c>
      <c r="F548" s="221" t="s">
        <v>2352</v>
      </c>
      <c r="G548" s="218"/>
      <c r="H548" s="222" t="s">
        <v>21</v>
      </c>
      <c r="I548" s="223"/>
      <c r="J548" s="218"/>
      <c r="K548" s="218"/>
      <c r="L548" s="224"/>
      <c r="M548" s="225"/>
      <c r="N548" s="226"/>
      <c r="O548" s="226"/>
      <c r="P548" s="226"/>
      <c r="Q548" s="226"/>
      <c r="R548" s="226"/>
      <c r="S548" s="226"/>
      <c r="T548" s="227"/>
      <c r="AT548" s="228" t="s">
        <v>177</v>
      </c>
      <c r="AU548" s="228" t="s">
        <v>80</v>
      </c>
      <c r="AV548" s="12" t="s">
        <v>78</v>
      </c>
      <c r="AW548" s="12" t="s">
        <v>35</v>
      </c>
      <c r="AX548" s="12" t="s">
        <v>71</v>
      </c>
      <c r="AY548" s="228" t="s">
        <v>168</v>
      </c>
    </row>
    <row r="549" spans="2:65" s="13" customFormat="1" ht="13.5">
      <c r="B549" s="229"/>
      <c r="C549" s="230"/>
      <c r="D549" s="219" t="s">
        <v>177</v>
      </c>
      <c r="E549" s="231" t="s">
        <v>21</v>
      </c>
      <c r="F549" s="232" t="s">
        <v>2544</v>
      </c>
      <c r="G549" s="230"/>
      <c r="H549" s="233">
        <v>330.5</v>
      </c>
      <c r="I549" s="234"/>
      <c r="J549" s="230"/>
      <c r="K549" s="230"/>
      <c r="L549" s="235"/>
      <c r="M549" s="236"/>
      <c r="N549" s="237"/>
      <c r="O549" s="237"/>
      <c r="P549" s="237"/>
      <c r="Q549" s="237"/>
      <c r="R549" s="237"/>
      <c r="S549" s="237"/>
      <c r="T549" s="238"/>
      <c r="AT549" s="239" t="s">
        <v>177</v>
      </c>
      <c r="AU549" s="239" t="s">
        <v>80</v>
      </c>
      <c r="AV549" s="13" t="s">
        <v>80</v>
      </c>
      <c r="AW549" s="13" t="s">
        <v>35</v>
      </c>
      <c r="AX549" s="13" t="s">
        <v>71</v>
      </c>
      <c r="AY549" s="239" t="s">
        <v>168</v>
      </c>
    </row>
    <row r="550" spans="2:65" s="13" customFormat="1" ht="13.5">
      <c r="B550" s="229"/>
      <c r="C550" s="230"/>
      <c r="D550" s="219" t="s">
        <v>177</v>
      </c>
      <c r="E550" s="231" t="s">
        <v>21</v>
      </c>
      <c r="F550" s="232" t="s">
        <v>2545</v>
      </c>
      <c r="G550" s="230"/>
      <c r="H550" s="233">
        <v>25.379000000000001</v>
      </c>
      <c r="I550" s="234"/>
      <c r="J550" s="230"/>
      <c r="K550" s="230"/>
      <c r="L550" s="235"/>
      <c r="M550" s="236"/>
      <c r="N550" s="237"/>
      <c r="O550" s="237"/>
      <c r="P550" s="237"/>
      <c r="Q550" s="237"/>
      <c r="R550" s="237"/>
      <c r="S550" s="237"/>
      <c r="T550" s="238"/>
      <c r="AT550" s="239" t="s">
        <v>177</v>
      </c>
      <c r="AU550" s="239" t="s">
        <v>80</v>
      </c>
      <c r="AV550" s="13" t="s">
        <v>80</v>
      </c>
      <c r="AW550" s="13" t="s">
        <v>35</v>
      </c>
      <c r="AX550" s="13" t="s">
        <v>71</v>
      </c>
      <c r="AY550" s="239" t="s">
        <v>168</v>
      </c>
    </row>
    <row r="551" spans="2:65" s="13" customFormat="1" ht="13.5">
      <c r="B551" s="229"/>
      <c r="C551" s="230"/>
      <c r="D551" s="219" t="s">
        <v>177</v>
      </c>
      <c r="E551" s="231" t="s">
        <v>21</v>
      </c>
      <c r="F551" s="232" t="s">
        <v>2546</v>
      </c>
      <c r="G551" s="230"/>
      <c r="H551" s="233">
        <v>5.6539999999999999</v>
      </c>
      <c r="I551" s="234"/>
      <c r="J551" s="230"/>
      <c r="K551" s="230"/>
      <c r="L551" s="235"/>
      <c r="M551" s="236"/>
      <c r="N551" s="237"/>
      <c r="O551" s="237"/>
      <c r="P551" s="237"/>
      <c r="Q551" s="237"/>
      <c r="R551" s="237"/>
      <c r="S551" s="237"/>
      <c r="T551" s="238"/>
      <c r="AT551" s="239" t="s">
        <v>177</v>
      </c>
      <c r="AU551" s="239" t="s">
        <v>80</v>
      </c>
      <c r="AV551" s="13" t="s">
        <v>80</v>
      </c>
      <c r="AW551" s="13" t="s">
        <v>35</v>
      </c>
      <c r="AX551" s="13" t="s">
        <v>71</v>
      </c>
      <c r="AY551" s="239" t="s">
        <v>168</v>
      </c>
    </row>
    <row r="552" spans="2:65" s="13" customFormat="1" ht="13.5">
      <c r="B552" s="229"/>
      <c r="C552" s="230"/>
      <c r="D552" s="219" t="s">
        <v>177</v>
      </c>
      <c r="E552" s="231" t="s">
        <v>21</v>
      </c>
      <c r="F552" s="232" t="s">
        <v>2547</v>
      </c>
      <c r="G552" s="230"/>
      <c r="H552" s="233">
        <v>-3.15</v>
      </c>
      <c r="I552" s="234"/>
      <c r="J552" s="230"/>
      <c r="K552" s="230"/>
      <c r="L552" s="235"/>
      <c r="M552" s="236"/>
      <c r="N552" s="237"/>
      <c r="O552" s="237"/>
      <c r="P552" s="237"/>
      <c r="Q552" s="237"/>
      <c r="R552" s="237"/>
      <c r="S552" s="237"/>
      <c r="T552" s="238"/>
      <c r="AT552" s="239" t="s">
        <v>177</v>
      </c>
      <c r="AU552" s="239" t="s">
        <v>80</v>
      </c>
      <c r="AV552" s="13" t="s">
        <v>80</v>
      </c>
      <c r="AW552" s="13" t="s">
        <v>35</v>
      </c>
      <c r="AX552" s="13" t="s">
        <v>71</v>
      </c>
      <c r="AY552" s="239" t="s">
        <v>168</v>
      </c>
    </row>
    <row r="553" spans="2:65" s="13" customFormat="1" ht="13.5">
      <c r="B553" s="229"/>
      <c r="C553" s="230"/>
      <c r="D553" s="219" t="s">
        <v>177</v>
      </c>
      <c r="E553" s="231" t="s">
        <v>21</v>
      </c>
      <c r="F553" s="232" t="s">
        <v>2548</v>
      </c>
      <c r="G553" s="230"/>
      <c r="H553" s="233">
        <v>-1.0820000000000001</v>
      </c>
      <c r="I553" s="234"/>
      <c r="J553" s="230"/>
      <c r="K553" s="230"/>
      <c r="L553" s="235"/>
      <c r="M553" s="236"/>
      <c r="N553" s="237"/>
      <c r="O553" s="237"/>
      <c r="P553" s="237"/>
      <c r="Q553" s="237"/>
      <c r="R553" s="237"/>
      <c r="S553" s="237"/>
      <c r="T553" s="238"/>
      <c r="AT553" s="239" t="s">
        <v>177</v>
      </c>
      <c r="AU553" s="239" t="s">
        <v>80</v>
      </c>
      <c r="AV553" s="13" t="s">
        <v>80</v>
      </c>
      <c r="AW553" s="13" t="s">
        <v>35</v>
      </c>
      <c r="AX553" s="13" t="s">
        <v>71</v>
      </c>
      <c r="AY553" s="239" t="s">
        <v>168</v>
      </c>
    </row>
    <row r="554" spans="2:65" s="13" customFormat="1" ht="13.5">
      <c r="B554" s="229"/>
      <c r="C554" s="230"/>
      <c r="D554" s="219" t="s">
        <v>177</v>
      </c>
      <c r="E554" s="231" t="s">
        <v>21</v>
      </c>
      <c r="F554" s="232" t="s">
        <v>2549</v>
      </c>
      <c r="G554" s="230"/>
      <c r="H554" s="233">
        <v>-7.5030000000000001</v>
      </c>
      <c r="I554" s="234"/>
      <c r="J554" s="230"/>
      <c r="K554" s="230"/>
      <c r="L554" s="235"/>
      <c r="M554" s="236"/>
      <c r="N554" s="237"/>
      <c r="O554" s="237"/>
      <c r="P554" s="237"/>
      <c r="Q554" s="237"/>
      <c r="R554" s="237"/>
      <c r="S554" s="237"/>
      <c r="T554" s="238"/>
      <c r="AT554" s="239" t="s">
        <v>177</v>
      </c>
      <c r="AU554" s="239" t="s">
        <v>80</v>
      </c>
      <c r="AV554" s="13" t="s">
        <v>80</v>
      </c>
      <c r="AW554" s="13" t="s">
        <v>35</v>
      </c>
      <c r="AX554" s="13" t="s">
        <v>71</v>
      </c>
      <c r="AY554" s="239" t="s">
        <v>168</v>
      </c>
    </row>
    <row r="555" spans="2:65" s="13" customFormat="1" ht="13.5">
      <c r="B555" s="229"/>
      <c r="C555" s="230"/>
      <c r="D555" s="219" t="s">
        <v>177</v>
      </c>
      <c r="E555" s="231" t="s">
        <v>21</v>
      </c>
      <c r="F555" s="232" t="s">
        <v>2550</v>
      </c>
      <c r="G555" s="230"/>
      <c r="H555" s="233">
        <v>-10.305999999999999</v>
      </c>
      <c r="I555" s="234"/>
      <c r="J555" s="230"/>
      <c r="K555" s="230"/>
      <c r="L555" s="235"/>
      <c r="M555" s="236"/>
      <c r="N555" s="237"/>
      <c r="O555" s="237"/>
      <c r="P555" s="237"/>
      <c r="Q555" s="237"/>
      <c r="R555" s="237"/>
      <c r="S555" s="237"/>
      <c r="T555" s="238"/>
      <c r="AT555" s="239" t="s">
        <v>177</v>
      </c>
      <c r="AU555" s="239" t="s">
        <v>80</v>
      </c>
      <c r="AV555" s="13" t="s">
        <v>80</v>
      </c>
      <c r="AW555" s="13" t="s">
        <v>35</v>
      </c>
      <c r="AX555" s="13" t="s">
        <v>71</v>
      </c>
      <c r="AY555" s="239" t="s">
        <v>168</v>
      </c>
    </row>
    <row r="556" spans="2:65" s="13" customFormat="1" ht="13.5">
      <c r="B556" s="229"/>
      <c r="C556" s="230"/>
      <c r="D556" s="219" t="s">
        <v>177</v>
      </c>
      <c r="E556" s="231" t="s">
        <v>21</v>
      </c>
      <c r="F556" s="232" t="s">
        <v>2551</v>
      </c>
      <c r="G556" s="230"/>
      <c r="H556" s="233">
        <v>-0.51400000000000001</v>
      </c>
      <c r="I556" s="234"/>
      <c r="J556" s="230"/>
      <c r="K556" s="230"/>
      <c r="L556" s="235"/>
      <c r="M556" s="236"/>
      <c r="N556" s="237"/>
      <c r="O556" s="237"/>
      <c r="P556" s="237"/>
      <c r="Q556" s="237"/>
      <c r="R556" s="237"/>
      <c r="S556" s="237"/>
      <c r="T556" s="238"/>
      <c r="AT556" s="239" t="s">
        <v>177</v>
      </c>
      <c r="AU556" s="239" t="s">
        <v>80</v>
      </c>
      <c r="AV556" s="13" t="s">
        <v>80</v>
      </c>
      <c r="AW556" s="13" t="s">
        <v>35</v>
      </c>
      <c r="AX556" s="13" t="s">
        <v>71</v>
      </c>
      <c r="AY556" s="239" t="s">
        <v>168</v>
      </c>
    </row>
    <row r="557" spans="2:65" s="13" customFormat="1" ht="13.5">
      <c r="B557" s="229"/>
      <c r="C557" s="230"/>
      <c r="D557" s="219" t="s">
        <v>177</v>
      </c>
      <c r="E557" s="231" t="s">
        <v>21</v>
      </c>
      <c r="F557" s="232" t="s">
        <v>2552</v>
      </c>
      <c r="G557" s="230"/>
      <c r="H557" s="233">
        <v>-0.61299999999999999</v>
      </c>
      <c r="I557" s="234"/>
      <c r="J557" s="230"/>
      <c r="K557" s="230"/>
      <c r="L557" s="235"/>
      <c r="M557" s="236"/>
      <c r="N557" s="237"/>
      <c r="O557" s="237"/>
      <c r="P557" s="237"/>
      <c r="Q557" s="237"/>
      <c r="R557" s="237"/>
      <c r="S557" s="237"/>
      <c r="T557" s="238"/>
      <c r="AT557" s="239" t="s">
        <v>177</v>
      </c>
      <c r="AU557" s="239" t="s">
        <v>80</v>
      </c>
      <c r="AV557" s="13" t="s">
        <v>80</v>
      </c>
      <c r="AW557" s="13" t="s">
        <v>35</v>
      </c>
      <c r="AX557" s="13" t="s">
        <v>71</v>
      </c>
      <c r="AY557" s="239" t="s">
        <v>168</v>
      </c>
    </row>
    <row r="558" spans="2:65" s="13" customFormat="1" ht="13.5">
      <c r="B558" s="229"/>
      <c r="C558" s="230"/>
      <c r="D558" s="219" t="s">
        <v>177</v>
      </c>
      <c r="E558" s="231" t="s">
        <v>21</v>
      </c>
      <c r="F558" s="232" t="s">
        <v>2553</v>
      </c>
      <c r="G558" s="230"/>
      <c r="H558" s="233">
        <v>-1.47</v>
      </c>
      <c r="I558" s="234"/>
      <c r="J558" s="230"/>
      <c r="K558" s="230"/>
      <c r="L558" s="235"/>
      <c r="M558" s="236"/>
      <c r="N558" s="237"/>
      <c r="O558" s="237"/>
      <c r="P558" s="237"/>
      <c r="Q558" s="237"/>
      <c r="R558" s="237"/>
      <c r="S558" s="237"/>
      <c r="T558" s="238"/>
      <c r="AT558" s="239" t="s">
        <v>177</v>
      </c>
      <c r="AU558" s="239" t="s">
        <v>80</v>
      </c>
      <c r="AV558" s="13" t="s">
        <v>80</v>
      </c>
      <c r="AW558" s="13" t="s">
        <v>35</v>
      </c>
      <c r="AX558" s="13" t="s">
        <v>71</v>
      </c>
      <c r="AY558" s="239" t="s">
        <v>168</v>
      </c>
    </row>
    <row r="559" spans="2:65" s="13" customFormat="1" ht="13.5">
      <c r="B559" s="229"/>
      <c r="C559" s="230"/>
      <c r="D559" s="219" t="s">
        <v>177</v>
      </c>
      <c r="E559" s="231" t="s">
        <v>21</v>
      </c>
      <c r="F559" s="232" t="s">
        <v>2554</v>
      </c>
      <c r="G559" s="230"/>
      <c r="H559" s="233">
        <v>-33.130000000000003</v>
      </c>
      <c r="I559" s="234"/>
      <c r="J559" s="230"/>
      <c r="K559" s="230"/>
      <c r="L559" s="235"/>
      <c r="M559" s="236"/>
      <c r="N559" s="237"/>
      <c r="O559" s="237"/>
      <c r="P559" s="237"/>
      <c r="Q559" s="237"/>
      <c r="R559" s="237"/>
      <c r="S559" s="237"/>
      <c r="T559" s="238"/>
      <c r="AT559" s="239" t="s">
        <v>177</v>
      </c>
      <c r="AU559" s="239" t="s">
        <v>80</v>
      </c>
      <c r="AV559" s="13" t="s">
        <v>80</v>
      </c>
      <c r="AW559" s="13" t="s">
        <v>35</v>
      </c>
      <c r="AX559" s="13" t="s">
        <v>71</v>
      </c>
      <c r="AY559" s="239" t="s">
        <v>168</v>
      </c>
    </row>
    <row r="560" spans="2:65" s="13" customFormat="1" ht="13.5">
      <c r="B560" s="229"/>
      <c r="C560" s="230"/>
      <c r="D560" s="219" t="s">
        <v>177</v>
      </c>
      <c r="E560" s="231" t="s">
        <v>21</v>
      </c>
      <c r="F560" s="232" t="s">
        <v>2555</v>
      </c>
      <c r="G560" s="230"/>
      <c r="H560" s="233">
        <v>-3.6920000000000002</v>
      </c>
      <c r="I560" s="234"/>
      <c r="J560" s="230"/>
      <c r="K560" s="230"/>
      <c r="L560" s="235"/>
      <c r="M560" s="236"/>
      <c r="N560" s="237"/>
      <c r="O560" s="237"/>
      <c r="P560" s="237"/>
      <c r="Q560" s="237"/>
      <c r="R560" s="237"/>
      <c r="S560" s="237"/>
      <c r="T560" s="238"/>
      <c r="AT560" s="239" t="s">
        <v>177</v>
      </c>
      <c r="AU560" s="239" t="s">
        <v>80</v>
      </c>
      <c r="AV560" s="13" t="s">
        <v>80</v>
      </c>
      <c r="AW560" s="13" t="s">
        <v>35</v>
      </c>
      <c r="AX560" s="13" t="s">
        <v>71</v>
      </c>
      <c r="AY560" s="239" t="s">
        <v>168</v>
      </c>
    </row>
    <row r="561" spans="2:51" s="13" customFormat="1" ht="13.5">
      <c r="B561" s="229"/>
      <c r="C561" s="230"/>
      <c r="D561" s="219" t="s">
        <v>177</v>
      </c>
      <c r="E561" s="231" t="s">
        <v>21</v>
      </c>
      <c r="F561" s="232" t="s">
        <v>2556</v>
      </c>
      <c r="G561" s="230"/>
      <c r="H561" s="233">
        <v>3.9830000000000001</v>
      </c>
      <c r="I561" s="234"/>
      <c r="J561" s="230"/>
      <c r="K561" s="230"/>
      <c r="L561" s="235"/>
      <c r="M561" s="236"/>
      <c r="N561" s="237"/>
      <c r="O561" s="237"/>
      <c r="P561" s="237"/>
      <c r="Q561" s="237"/>
      <c r="R561" s="237"/>
      <c r="S561" s="237"/>
      <c r="T561" s="238"/>
      <c r="AT561" s="239" t="s">
        <v>177</v>
      </c>
      <c r="AU561" s="239" t="s">
        <v>80</v>
      </c>
      <c r="AV561" s="13" t="s">
        <v>80</v>
      </c>
      <c r="AW561" s="13" t="s">
        <v>35</v>
      </c>
      <c r="AX561" s="13" t="s">
        <v>71</v>
      </c>
      <c r="AY561" s="239" t="s">
        <v>168</v>
      </c>
    </row>
    <row r="562" spans="2:51" s="13" customFormat="1" ht="13.5">
      <c r="B562" s="229"/>
      <c r="C562" s="230"/>
      <c r="D562" s="219" t="s">
        <v>177</v>
      </c>
      <c r="E562" s="231" t="s">
        <v>21</v>
      </c>
      <c r="F562" s="232" t="s">
        <v>2557</v>
      </c>
      <c r="G562" s="230"/>
      <c r="H562" s="233">
        <v>3.9980000000000002</v>
      </c>
      <c r="I562" s="234"/>
      <c r="J562" s="230"/>
      <c r="K562" s="230"/>
      <c r="L562" s="235"/>
      <c r="M562" s="236"/>
      <c r="N562" s="237"/>
      <c r="O562" s="237"/>
      <c r="P562" s="237"/>
      <c r="Q562" s="237"/>
      <c r="R562" s="237"/>
      <c r="S562" s="237"/>
      <c r="T562" s="238"/>
      <c r="AT562" s="239" t="s">
        <v>177</v>
      </c>
      <c r="AU562" s="239" t="s">
        <v>80</v>
      </c>
      <c r="AV562" s="13" t="s">
        <v>80</v>
      </c>
      <c r="AW562" s="13" t="s">
        <v>35</v>
      </c>
      <c r="AX562" s="13" t="s">
        <v>71</v>
      </c>
      <c r="AY562" s="239" t="s">
        <v>168</v>
      </c>
    </row>
    <row r="563" spans="2:51" s="13" customFormat="1" ht="13.5">
      <c r="B563" s="229"/>
      <c r="C563" s="230"/>
      <c r="D563" s="219" t="s">
        <v>177</v>
      </c>
      <c r="E563" s="231" t="s">
        <v>21</v>
      </c>
      <c r="F563" s="232" t="s">
        <v>2558</v>
      </c>
      <c r="G563" s="230"/>
      <c r="H563" s="233">
        <v>0.20399999999999999</v>
      </c>
      <c r="I563" s="234"/>
      <c r="J563" s="230"/>
      <c r="K563" s="230"/>
      <c r="L563" s="235"/>
      <c r="M563" s="236"/>
      <c r="N563" s="237"/>
      <c r="O563" s="237"/>
      <c r="P563" s="237"/>
      <c r="Q563" s="237"/>
      <c r="R563" s="237"/>
      <c r="S563" s="237"/>
      <c r="T563" s="238"/>
      <c r="AT563" s="239" t="s">
        <v>177</v>
      </c>
      <c r="AU563" s="239" t="s">
        <v>80</v>
      </c>
      <c r="AV563" s="13" t="s">
        <v>80</v>
      </c>
      <c r="AW563" s="13" t="s">
        <v>35</v>
      </c>
      <c r="AX563" s="13" t="s">
        <v>71</v>
      </c>
      <c r="AY563" s="239" t="s">
        <v>168</v>
      </c>
    </row>
    <row r="564" spans="2:51" s="13" customFormat="1" ht="13.5">
      <c r="B564" s="229"/>
      <c r="C564" s="230"/>
      <c r="D564" s="219" t="s">
        <v>177</v>
      </c>
      <c r="E564" s="231" t="s">
        <v>21</v>
      </c>
      <c r="F564" s="232" t="s">
        <v>2559</v>
      </c>
      <c r="G564" s="230"/>
      <c r="H564" s="233">
        <v>-32.850999999999999</v>
      </c>
      <c r="I564" s="234"/>
      <c r="J564" s="230"/>
      <c r="K564" s="230"/>
      <c r="L564" s="235"/>
      <c r="M564" s="236"/>
      <c r="N564" s="237"/>
      <c r="O564" s="237"/>
      <c r="P564" s="237"/>
      <c r="Q564" s="237"/>
      <c r="R564" s="237"/>
      <c r="S564" s="237"/>
      <c r="T564" s="238"/>
      <c r="AT564" s="239" t="s">
        <v>177</v>
      </c>
      <c r="AU564" s="239" t="s">
        <v>80</v>
      </c>
      <c r="AV564" s="13" t="s">
        <v>80</v>
      </c>
      <c r="AW564" s="13" t="s">
        <v>35</v>
      </c>
      <c r="AX564" s="13" t="s">
        <v>71</v>
      </c>
      <c r="AY564" s="239" t="s">
        <v>168</v>
      </c>
    </row>
    <row r="565" spans="2:51" s="13" customFormat="1" ht="13.5">
      <c r="B565" s="229"/>
      <c r="C565" s="230"/>
      <c r="D565" s="219" t="s">
        <v>177</v>
      </c>
      <c r="E565" s="231" t="s">
        <v>21</v>
      </c>
      <c r="F565" s="232" t="s">
        <v>2560</v>
      </c>
      <c r="G565" s="230"/>
      <c r="H565" s="233">
        <v>3.9780000000000002</v>
      </c>
      <c r="I565" s="234"/>
      <c r="J565" s="230"/>
      <c r="K565" s="230"/>
      <c r="L565" s="235"/>
      <c r="M565" s="236"/>
      <c r="N565" s="237"/>
      <c r="O565" s="237"/>
      <c r="P565" s="237"/>
      <c r="Q565" s="237"/>
      <c r="R565" s="237"/>
      <c r="S565" s="237"/>
      <c r="T565" s="238"/>
      <c r="AT565" s="239" t="s">
        <v>177</v>
      </c>
      <c r="AU565" s="239" t="s">
        <v>80</v>
      </c>
      <c r="AV565" s="13" t="s">
        <v>80</v>
      </c>
      <c r="AW565" s="13" t="s">
        <v>35</v>
      </c>
      <c r="AX565" s="13" t="s">
        <v>71</v>
      </c>
      <c r="AY565" s="239" t="s">
        <v>168</v>
      </c>
    </row>
    <row r="566" spans="2:51" s="13" customFormat="1" ht="13.5">
      <c r="B566" s="229"/>
      <c r="C566" s="230"/>
      <c r="D566" s="219" t="s">
        <v>177</v>
      </c>
      <c r="E566" s="231" t="s">
        <v>21</v>
      </c>
      <c r="F566" s="232" t="s">
        <v>2561</v>
      </c>
      <c r="G566" s="230"/>
      <c r="H566" s="233">
        <v>3.4689999999999999</v>
      </c>
      <c r="I566" s="234"/>
      <c r="J566" s="230"/>
      <c r="K566" s="230"/>
      <c r="L566" s="235"/>
      <c r="M566" s="236"/>
      <c r="N566" s="237"/>
      <c r="O566" s="237"/>
      <c r="P566" s="237"/>
      <c r="Q566" s="237"/>
      <c r="R566" s="237"/>
      <c r="S566" s="237"/>
      <c r="T566" s="238"/>
      <c r="AT566" s="239" t="s">
        <v>177</v>
      </c>
      <c r="AU566" s="239" t="s">
        <v>80</v>
      </c>
      <c r="AV566" s="13" t="s">
        <v>80</v>
      </c>
      <c r="AW566" s="13" t="s">
        <v>35</v>
      </c>
      <c r="AX566" s="13" t="s">
        <v>71</v>
      </c>
      <c r="AY566" s="239" t="s">
        <v>168</v>
      </c>
    </row>
    <row r="567" spans="2:51" s="13" customFormat="1" ht="13.5">
      <c r="B567" s="229"/>
      <c r="C567" s="230"/>
      <c r="D567" s="219" t="s">
        <v>177</v>
      </c>
      <c r="E567" s="231" t="s">
        <v>21</v>
      </c>
      <c r="F567" s="232" t="s">
        <v>2562</v>
      </c>
      <c r="G567" s="230"/>
      <c r="H567" s="233">
        <v>0.19</v>
      </c>
      <c r="I567" s="234"/>
      <c r="J567" s="230"/>
      <c r="K567" s="230"/>
      <c r="L567" s="235"/>
      <c r="M567" s="236"/>
      <c r="N567" s="237"/>
      <c r="O567" s="237"/>
      <c r="P567" s="237"/>
      <c r="Q567" s="237"/>
      <c r="R567" s="237"/>
      <c r="S567" s="237"/>
      <c r="T567" s="238"/>
      <c r="AT567" s="239" t="s">
        <v>177</v>
      </c>
      <c r="AU567" s="239" t="s">
        <v>80</v>
      </c>
      <c r="AV567" s="13" t="s">
        <v>80</v>
      </c>
      <c r="AW567" s="13" t="s">
        <v>35</v>
      </c>
      <c r="AX567" s="13" t="s">
        <v>71</v>
      </c>
      <c r="AY567" s="239" t="s">
        <v>168</v>
      </c>
    </row>
    <row r="568" spans="2:51" s="12" customFormat="1" ht="13.5">
      <c r="B568" s="217"/>
      <c r="C568" s="218"/>
      <c r="D568" s="219" t="s">
        <v>177</v>
      </c>
      <c r="E568" s="220" t="s">
        <v>21</v>
      </c>
      <c r="F568" s="221" t="s">
        <v>2359</v>
      </c>
      <c r="G568" s="218"/>
      <c r="H568" s="222" t="s">
        <v>21</v>
      </c>
      <c r="I568" s="223"/>
      <c r="J568" s="218"/>
      <c r="K568" s="218"/>
      <c r="L568" s="224"/>
      <c r="M568" s="225"/>
      <c r="N568" s="226"/>
      <c r="O568" s="226"/>
      <c r="P568" s="226"/>
      <c r="Q568" s="226"/>
      <c r="R568" s="226"/>
      <c r="S568" s="226"/>
      <c r="T568" s="227"/>
      <c r="AT568" s="228" t="s">
        <v>177</v>
      </c>
      <c r="AU568" s="228" t="s">
        <v>80</v>
      </c>
      <c r="AV568" s="12" t="s">
        <v>78</v>
      </c>
      <c r="AW568" s="12" t="s">
        <v>35</v>
      </c>
      <c r="AX568" s="12" t="s">
        <v>71</v>
      </c>
      <c r="AY568" s="228" t="s">
        <v>168</v>
      </c>
    </row>
    <row r="569" spans="2:51" s="13" customFormat="1" ht="13.5">
      <c r="B569" s="229"/>
      <c r="C569" s="230"/>
      <c r="D569" s="219" t="s">
        <v>177</v>
      </c>
      <c r="E569" s="231" t="s">
        <v>21</v>
      </c>
      <c r="F569" s="232" t="s">
        <v>2563</v>
      </c>
      <c r="G569" s="230"/>
      <c r="H569" s="233">
        <v>192.6</v>
      </c>
      <c r="I569" s="234"/>
      <c r="J569" s="230"/>
      <c r="K569" s="230"/>
      <c r="L569" s="235"/>
      <c r="M569" s="236"/>
      <c r="N569" s="237"/>
      <c r="O569" s="237"/>
      <c r="P569" s="237"/>
      <c r="Q569" s="237"/>
      <c r="R569" s="237"/>
      <c r="S569" s="237"/>
      <c r="T569" s="238"/>
      <c r="AT569" s="239" t="s">
        <v>177</v>
      </c>
      <c r="AU569" s="239" t="s">
        <v>80</v>
      </c>
      <c r="AV569" s="13" t="s">
        <v>80</v>
      </c>
      <c r="AW569" s="13" t="s">
        <v>35</v>
      </c>
      <c r="AX569" s="13" t="s">
        <v>71</v>
      </c>
      <c r="AY569" s="239" t="s">
        <v>168</v>
      </c>
    </row>
    <row r="570" spans="2:51" s="13" customFormat="1" ht="13.5">
      <c r="B570" s="229"/>
      <c r="C570" s="230"/>
      <c r="D570" s="219" t="s">
        <v>177</v>
      </c>
      <c r="E570" s="231" t="s">
        <v>21</v>
      </c>
      <c r="F570" s="232" t="s">
        <v>2564</v>
      </c>
      <c r="G570" s="230"/>
      <c r="H570" s="233">
        <v>4.266</v>
      </c>
      <c r="I570" s="234"/>
      <c r="J570" s="230"/>
      <c r="K570" s="230"/>
      <c r="L570" s="235"/>
      <c r="M570" s="236"/>
      <c r="N570" s="237"/>
      <c r="O570" s="237"/>
      <c r="P570" s="237"/>
      <c r="Q570" s="237"/>
      <c r="R570" s="237"/>
      <c r="S570" s="237"/>
      <c r="T570" s="238"/>
      <c r="AT570" s="239" t="s">
        <v>177</v>
      </c>
      <c r="AU570" s="239" t="s">
        <v>80</v>
      </c>
      <c r="AV570" s="13" t="s">
        <v>80</v>
      </c>
      <c r="AW570" s="13" t="s">
        <v>35</v>
      </c>
      <c r="AX570" s="13" t="s">
        <v>71</v>
      </c>
      <c r="AY570" s="239" t="s">
        <v>168</v>
      </c>
    </row>
    <row r="571" spans="2:51" s="13" customFormat="1" ht="13.5">
      <c r="B571" s="229"/>
      <c r="C571" s="230"/>
      <c r="D571" s="219" t="s">
        <v>177</v>
      </c>
      <c r="E571" s="231" t="s">
        <v>21</v>
      </c>
      <c r="F571" s="232" t="s">
        <v>2565</v>
      </c>
      <c r="G571" s="230"/>
      <c r="H571" s="233">
        <v>0.92400000000000004</v>
      </c>
      <c r="I571" s="234"/>
      <c r="J571" s="230"/>
      <c r="K571" s="230"/>
      <c r="L571" s="235"/>
      <c r="M571" s="236"/>
      <c r="N571" s="237"/>
      <c r="O571" s="237"/>
      <c r="P571" s="237"/>
      <c r="Q571" s="237"/>
      <c r="R571" s="237"/>
      <c r="S571" s="237"/>
      <c r="T571" s="238"/>
      <c r="AT571" s="239" t="s">
        <v>177</v>
      </c>
      <c r="AU571" s="239" t="s">
        <v>80</v>
      </c>
      <c r="AV571" s="13" t="s">
        <v>80</v>
      </c>
      <c r="AW571" s="13" t="s">
        <v>35</v>
      </c>
      <c r="AX571" s="13" t="s">
        <v>71</v>
      </c>
      <c r="AY571" s="239" t="s">
        <v>168</v>
      </c>
    </row>
    <row r="572" spans="2:51" s="13" customFormat="1" ht="13.5">
      <c r="B572" s="229"/>
      <c r="C572" s="230"/>
      <c r="D572" s="219" t="s">
        <v>177</v>
      </c>
      <c r="E572" s="231" t="s">
        <v>21</v>
      </c>
      <c r="F572" s="232" t="s">
        <v>2566</v>
      </c>
      <c r="G572" s="230"/>
      <c r="H572" s="233">
        <v>0.48299999999999998</v>
      </c>
      <c r="I572" s="234"/>
      <c r="J572" s="230"/>
      <c r="K572" s="230"/>
      <c r="L572" s="235"/>
      <c r="M572" s="236"/>
      <c r="N572" s="237"/>
      <c r="O572" s="237"/>
      <c r="P572" s="237"/>
      <c r="Q572" s="237"/>
      <c r="R572" s="237"/>
      <c r="S572" s="237"/>
      <c r="T572" s="238"/>
      <c r="AT572" s="239" t="s">
        <v>177</v>
      </c>
      <c r="AU572" s="239" t="s">
        <v>80</v>
      </c>
      <c r="AV572" s="13" t="s">
        <v>80</v>
      </c>
      <c r="AW572" s="13" t="s">
        <v>35</v>
      </c>
      <c r="AX572" s="13" t="s">
        <v>71</v>
      </c>
      <c r="AY572" s="239" t="s">
        <v>168</v>
      </c>
    </row>
    <row r="573" spans="2:51" s="13" customFormat="1" ht="13.5">
      <c r="B573" s="229"/>
      <c r="C573" s="230"/>
      <c r="D573" s="219" t="s">
        <v>177</v>
      </c>
      <c r="E573" s="231" t="s">
        <v>21</v>
      </c>
      <c r="F573" s="232" t="s">
        <v>2567</v>
      </c>
      <c r="G573" s="230"/>
      <c r="H573" s="233">
        <v>-0.875</v>
      </c>
      <c r="I573" s="234"/>
      <c r="J573" s="230"/>
      <c r="K573" s="230"/>
      <c r="L573" s="235"/>
      <c r="M573" s="236"/>
      <c r="N573" s="237"/>
      <c r="O573" s="237"/>
      <c r="P573" s="237"/>
      <c r="Q573" s="237"/>
      <c r="R573" s="237"/>
      <c r="S573" s="237"/>
      <c r="T573" s="238"/>
      <c r="AT573" s="239" t="s">
        <v>177</v>
      </c>
      <c r="AU573" s="239" t="s">
        <v>80</v>
      </c>
      <c r="AV573" s="13" t="s">
        <v>80</v>
      </c>
      <c r="AW573" s="13" t="s">
        <v>35</v>
      </c>
      <c r="AX573" s="13" t="s">
        <v>71</v>
      </c>
      <c r="AY573" s="239" t="s">
        <v>168</v>
      </c>
    </row>
    <row r="574" spans="2:51" s="13" customFormat="1" ht="13.5">
      <c r="B574" s="229"/>
      <c r="C574" s="230"/>
      <c r="D574" s="219" t="s">
        <v>177</v>
      </c>
      <c r="E574" s="231" t="s">
        <v>21</v>
      </c>
      <c r="F574" s="232" t="s">
        <v>2568</v>
      </c>
      <c r="G574" s="230"/>
      <c r="H574" s="233">
        <v>-0.63800000000000001</v>
      </c>
      <c r="I574" s="234"/>
      <c r="J574" s="230"/>
      <c r="K574" s="230"/>
      <c r="L574" s="235"/>
      <c r="M574" s="236"/>
      <c r="N574" s="237"/>
      <c r="O574" s="237"/>
      <c r="P574" s="237"/>
      <c r="Q574" s="237"/>
      <c r="R574" s="237"/>
      <c r="S574" s="237"/>
      <c r="T574" s="238"/>
      <c r="AT574" s="239" t="s">
        <v>177</v>
      </c>
      <c r="AU574" s="239" t="s">
        <v>80</v>
      </c>
      <c r="AV574" s="13" t="s">
        <v>80</v>
      </c>
      <c r="AW574" s="13" t="s">
        <v>35</v>
      </c>
      <c r="AX574" s="13" t="s">
        <v>71</v>
      </c>
      <c r="AY574" s="239" t="s">
        <v>168</v>
      </c>
    </row>
    <row r="575" spans="2:51" s="13" customFormat="1" ht="13.5">
      <c r="B575" s="229"/>
      <c r="C575" s="230"/>
      <c r="D575" s="219" t="s">
        <v>177</v>
      </c>
      <c r="E575" s="231" t="s">
        <v>21</v>
      </c>
      <c r="F575" s="232" t="s">
        <v>2569</v>
      </c>
      <c r="G575" s="230"/>
      <c r="H575" s="233">
        <v>-1.8029999999999999</v>
      </c>
      <c r="I575" s="234"/>
      <c r="J575" s="230"/>
      <c r="K575" s="230"/>
      <c r="L575" s="235"/>
      <c r="M575" s="236"/>
      <c r="N575" s="237"/>
      <c r="O575" s="237"/>
      <c r="P575" s="237"/>
      <c r="Q575" s="237"/>
      <c r="R575" s="237"/>
      <c r="S575" s="237"/>
      <c r="T575" s="238"/>
      <c r="AT575" s="239" t="s">
        <v>177</v>
      </c>
      <c r="AU575" s="239" t="s">
        <v>80</v>
      </c>
      <c r="AV575" s="13" t="s">
        <v>80</v>
      </c>
      <c r="AW575" s="13" t="s">
        <v>35</v>
      </c>
      <c r="AX575" s="13" t="s">
        <v>71</v>
      </c>
      <c r="AY575" s="239" t="s">
        <v>168</v>
      </c>
    </row>
    <row r="576" spans="2:51" s="13" customFormat="1" ht="13.5">
      <c r="B576" s="229"/>
      <c r="C576" s="230"/>
      <c r="D576" s="219" t="s">
        <v>177</v>
      </c>
      <c r="E576" s="231" t="s">
        <v>21</v>
      </c>
      <c r="F576" s="232" t="s">
        <v>2570</v>
      </c>
      <c r="G576" s="230"/>
      <c r="H576" s="233">
        <v>-4.4420000000000002</v>
      </c>
      <c r="I576" s="234"/>
      <c r="J576" s="230"/>
      <c r="K576" s="230"/>
      <c r="L576" s="235"/>
      <c r="M576" s="236"/>
      <c r="N576" s="237"/>
      <c r="O576" s="237"/>
      <c r="P576" s="237"/>
      <c r="Q576" s="237"/>
      <c r="R576" s="237"/>
      <c r="S576" s="237"/>
      <c r="T576" s="238"/>
      <c r="AT576" s="239" t="s">
        <v>177</v>
      </c>
      <c r="AU576" s="239" t="s">
        <v>80</v>
      </c>
      <c r="AV576" s="13" t="s">
        <v>80</v>
      </c>
      <c r="AW576" s="13" t="s">
        <v>35</v>
      </c>
      <c r="AX576" s="13" t="s">
        <v>71</v>
      </c>
      <c r="AY576" s="239" t="s">
        <v>168</v>
      </c>
    </row>
    <row r="577" spans="2:51" s="13" customFormat="1" ht="13.5">
      <c r="B577" s="229"/>
      <c r="C577" s="230"/>
      <c r="D577" s="219" t="s">
        <v>177</v>
      </c>
      <c r="E577" s="231" t="s">
        <v>21</v>
      </c>
      <c r="F577" s="232" t="s">
        <v>2571</v>
      </c>
      <c r="G577" s="230"/>
      <c r="H577" s="233">
        <v>-2.9929999999999999</v>
      </c>
      <c r="I577" s="234"/>
      <c r="J577" s="230"/>
      <c r="K577" s="230"/>
      <c r="L577" s="235"/>
      <c r="M577" s="236"/>
      <c r="N577" s="237"/>
      <c r="O577" s="237"/>
      <c r="P577" s="237"/>
      <c r="Q577" s="237"/>
      <c r="R577" s="237"/>
      <c r="S577" s="237"/>
      <c r="T577" s="238"/>
      <c r="AT577" s="239" t="s">
        <v>177</v>
      </c>
      <c r="AU577" s="239" t="s">
        <v>80</v>
      </c>
      <c r="AV577" s="13" t="s">
        <v>80</v>
      </c>
      <c r="AW577" s="13" t="s">
        <v>35</v>
      </c>
      <c r="AX577" s="13" t="s">
        <v>71</v>
      </c>
      <c r="AY577" s="239" t="s">
        <v>168</v>
      </c>
    </row>
    <row r="578" spans="2:51" s="13" customFormat="1" ht="13.5">
      <c r="B578" s="229"/>
      <c r="C578" s="230"/>
      <c r="D578" s="219" t="s">
        <v>177</v>
      </c>
      <c r="E578" s="231" t="s">
        <v>21</v>
      </c>
      <c r="F578" s="232" t="s">
        <v>2572</v>
      </c>
      <c r="G578" s="230"/>
      <c r="H578" s="233">
        <v>-2.3849999999999998</v>
      </c>
      <c r="I578" s="234"/>
      <c r="J578" s="230"/>
      <c r="K578" s="230"/>
      <c r="L578" s="235"/>
      <c r="M578" s="236"/>
      <c r="N578" s="237"/>
      <c r="O578" s="237"/>
      <c r="P578" s="237"/>
      <c r="Q578" s="237"/>
      <c r="R578" s="237"/>
      <c r="S578" s="237"/>
      <c r="T578" s="238"/>
      <c r="AT578" s="239" t="s">
        <v>177</v>
      </c>
      <c r="AU578" s="239" t="s">
        <v>80</v>
      </c>
      <c r="AV578" s="13" t="s">
        <v>80</v>
      </c>
      <c r="AW578" s="13" t="s">
        <v>35</v>
      </c>
      <c r="AX578" s="13" t="s">
        <v>71</v>
      </c>
      <c r="AY578" s="239" t="s">
        <v>168</v>
      </c>
    </row>
    <row r="579" spans="2:51" s="12" customFormat="1" ht="13.5">
      <c r="B579" s="217"/>
      <c r="C579" s="218"/>
      <c r="D579" s="219" t="s">
        <v>177</v>
      </c>
      <c r="E579" s="220" t="s">
        <v>21</v>
      </c>
      <c r="F579" s="221" t="s">
        <v>2395</v>
      </c>
      <c r="G579" s="218"/>
      <c r="H579" s="222" t="s">
        <v>21</v>
      </c>
      <c r="I579" s="223"/>
      <c r="J579" s="218"/>
      <c r="K579" s="218"/>
      <c r="L579" s="224"/>
      <c r="M579" s="225"/>
      <c r="N579" s="226"/>
      <c r="O579" s="226"/>
      <c r="P579" s="226"/>
      <c r="Q579" s="226"/>
      <c r="R579" s="226"/>
      <c r="S579" s="226"/>
      <c r="T579" s="227"/>
      <c r="AT579" s="228" t="s">
        <v>177</v>
      </c>
      <c r="AU579" s="228" t="s">
        <v>80</v>
      </c>
      <c r="AV579" s="12" t="s">
        <v>78</v>
      </c>
      <c r="AW579" s="12" t="s">
        <v>35</v>
      </c>
      <c r="AX579" s="12" t="s">
        <v>71</v>
      </c>
      <c r="AY579" s="228" t="s">
        <v>168</v>
      </c>
    </row>
    <row r="580" spans="2:51" s="13" customFormat="1" ht="13.5">
      <c r="B580" s="229"/>
      <c r="C580" s="230"/>
      <c r="D580" s="219" t="s">
        <v>177</v>
      </c>
      <c r="E580" s="231" t="s">
        <v>21</v>
      </c>
      <c r="F580" s="232" t="s">
        <v>2573</v>
      </c>
      <c r="G580" s="230"/>
      <c r="H580" s="233">
        <v>312.5</v>
      </c>
      <c r="I580" s="234"/>
      <c r="J580" s="230"/>
      <c r="K580" s="230"/>
      <c r="L580" s="235"/>
      <c r="M580" s="236"/>
      <c r="N580" s="237"/>
      <c r="O580" s="237"/>
      <c r="P580" s="237"/>
      <c r="Q580" s="237"/>
      <c r="R580" s="237"/>
      <c r="S580" s="237"/>
      <c r="T580" s="238"/>
      <c r="AT580" s="239" t="s">
        <v>177</v>
      </c>
      <c r="AU580" s="239" t="s">
        <v>80</v>
      </c>
      <c r="AV580" s="13" t="s">
        <v>80</v>
      </c>
      <c r="AW580" s="13" t="s">
        <v>35</v>
      </c>
      <c r="AX580" s="13" t="s">
        <v>71</v>
      </c>
      <c r="AY580" s="239" t="s">
        <v>168</v>
      </c>
    </row>
    <row r="581" spans="2:51" s="13" customFormat="1" ht="13.5">
      <c r="B581" s="229"/>
      <c r="C581" s="230"/>
      <c r="D581" s="219" t="s">
        <v>177</v>
      </c>
      <c r="E581" s="231" t="s">
        <v>21</v>
      </c>
      <c r="F581" s="232" t="s">
        <v>2574</v>
      </c>
      <c r="G581" s="230"/>
      <c r="H581" s="233">
        <v>-1.0449999999999999</v>
      </c>
      <c r="I581" s="234"/>
      <c r="J581" s="230"/>
      <c r="K581" s="230"/>
      <c r="L581" s="235"/>
      <c r="M581" s="236"/>
      <c r="N581" s="237"/>
      <c r="O581" s="237"/>
      <c r="P581" s="237"/>
      <c r="Q581" s="237"/>
      <c r="R581" s="237"/>
      <c r="S581" s="237"/>
      <c r="T581" s="238"/>
      <c r="AT581" s="239" t="s">
        <v>177</v>
      </c>
      <c r="AU581" s="239" t="s">
        <v>80</v>
      </c>
      <c r="AV581" s="13" t="s">
        <v>80</v>
      </c>
      <c r="AW581" s="13" t="s">
        <v>35</v>
      </c>
      <c r="AX581" s="13" t="s">
        <v>71</v>
      </c>
      <c r="AY581" s="239" t="s">
        <v>168</v>
      </c>
    </row>
    <row r="582" spans="2:51" s="13" customFormat="1" ht="13.5">
      <c r="B582" s="229"/>
      <c r="C582" s="230"/>
      <c r="D582" s="219" t="s">
        <v>177</v>
      </c>
      <c r="E582" s="231" t="s">
        <v>21</v>
      </c>
      <c r="F582" s="232" t="s">
        <v>2575</v>
      </c>
      <c r="G582" s="230"/>
      <c r="H582" s="233">
        <v>-18.756</v>
      </c>
      <c r="I582" s="234"/>
      <c r="J582" s="230"/>
      <c r="K582" s="230"/>
      <c r="L582" s="235"/>
      <c r="M582" s="236"/>
      <c r="N582" s="237"/>
      <c r="O582" s="237"/>
      <c r="P582" s="237"/>
      <c r="Q582" s="237"/>
      <c r="R582" s="237"/>
      <c r="S582" s="237"/>
      <c r="T582" s="238"/>
      <c r="AT582" s="239" t="s">
        <v>177</v>
      </c>
      <c r="AU582" s="239" t="s">
        <v>80</v>
      </c>
      <c r="AV582" s="13" t="s">
        <v>80</v>
      </c>
      <c r="AW582" s="13" t="s">
        <v>35</v>
      </c>
      <c r="AX582" s="13" t="s">
        <v>71</v>
      </c>
      <c r="AY582" s="239" t="s">
        <v>168</v>
      </c>
    </row>
    <row r="583" spans="2:51" s="13" customFormat="1" ht="13.5">
      <c r="B583" s="229"/>
      <c r="C583" s="230"/>
      <c r="D583" s="219" t="s">
        <v>177</v>
      </c>
      <c r="E583" s="231" t="s">
        <v>21</v>
      </c>
      <c r="F583" s="232" t="s">
        <v>2576</v>
      </c>
      <c r="G583" s="230"/>
      <c r="H583" s="233">
        <v>-47.328000000000003</v>
      </c>
      <c r="I583" s="234"/>
      <c r="J583" s="230"/>
      <c r="K583" s="230"/>
      <c r="L583" s="235"/>
      <c r="M583" s="236"/>
      <c r="N583" s="237"/>
      <c r="O583" s="237"/>
      <c r="P583" s="237"/>
      <c r="Q583" s="237"/>
      <c r="R583" s="237"/>
      <c r="S583" s="237"/>
      <c r="T583" s="238"/>
      <c r="AT583" s="239" t="s">
        <v>177</v>
      </c>
      <c r="AU583" s="239" t="s">
        <v>80</v>
      </c>
      <c r="AV583" s="13" t="s">
        <v>80</v>
      </c>
      <c r="AW583" s="13" t="s">
        <v>35</v>
      </c>
      <c r="AX583" s="13" t="s">
        <v>71</v>
      </c>
      <c r="AY583" s="239" t="s">
        <v>168</v>
      </c>
    </row>
    <row r="584" spans="2:51" s="13" customFormat="1" ht="13.5">
      <c r="B584" s="229"/>
      <c r="C584" s="230"/>
      <c r="D584" s="219" t="s">
        <v>177</v>
      </c>
      <c r="E584" s="231" t="s">
        <v>21</v>
      </c>
      <c r="F584" s="232" t="s">
        <v>2577</v>
      </c>
      <c r="G584" s="230"/>
      <c r="H584" s="233">
        <v>5.6449999999999996</v>
      </c>
      <c r="I584" s="234"/>
      <c r="J584" s="230"/>
      <c r="K584" s="230"/>
      <c r="L584" s="235"/>
      <c r="M584" s="236"/>
      <c r="N584" s="237"/>
      <c r="O584" s="237"/>
      <c r="P584" s="237"/>
      <c r="Q584" s="237"/>
      <c r="R584" s="237"/>
      <c r="S584" s="237"/>
      <c r="T584" s="238"/>
      <c r="AT584" s="239" t="s">
        <v>177</v>
      </c>
      <c r="AU584" s="239" t="s">
        <v>80</v>
      </c>
      <c r="AV584" s="13" t="s">
        <v>80</v>
      </c>
      <c r="AW584" s="13" t="s">
        <v>35</v>
      </c>
      <c r="AX584" s="13" t="s">
        <v>71</v>
      </c>
      <c r="AY584" s="239" t="s">
        <v>168</v>
      </c>
    </row>
    <row r="585" spans="2:51" s="13" customFormat="1" ht="13.5">
      <c r="B585" s="229"/>
      <c r="C585" s="230"/>
      <c r="D585" s="219" t="s">
        <v>177</v>
      </c>
      <c r="E585" s="231" t="s">
        <v>21</v>
      </c>
      <c r="F585" s="232" t="s">
        <v>2578</v>
      </c>
      <c r="G585" s="230"/>
      <c r="H585" s="233">
        <v>4.57</v>
      </c>
      <c r="I585" s="234"/>
      <c r="J585" s="230"/>
      <c r="K585" s="230"/>
      <c r="L585" s="235"/>
      <c r="M585" s="236"/>
      <c r="N585" s="237"/>
      <c r="O585" s="237"/>
      <c r="P585" s="237"/>
      <c r="Q585" s="237"/>
      <c r="R585" s="237"/>
      <c r="S585" s="237"/>
      <c r="T585" s="238"/>
      <c r="AT585" s="239" t="s">
        <v>177</v>
      </c>
      <c r="AU585" s="239" t="s">
        <v>80</v>
      </c>
      <c r="AV585" s="13" t="s">
        <v>80</v>
      </c>
      <c r="AW585" s="13" t="s">
        <v>35</v>
      </c>
      <c r="AX585" s="13" t="s">
        <v>71</v>
      </c>
      <c r="AY585" s="239" t="s">
        <v>168</v>
      </c>
    </row>
    <row r="586" spans="2:51" s="13" customFormat="1" ht="13.5">
      <c r="B586" s="229"/>
      <c r="C586" s="230"/>
      <c r="D586" s="219" t="s">
        <v>177</v>
      </c>
      <c r="E586" s="231" t="s">
        <v>21</v>
      </c>
      <c r="F586" s="232" t="s">
        <v>2579</v>
      </c>
      <c r="G586" s="230"/>
      <c r="H586" s="233">
        <v>0.218</v>
      </c>
      <c r="I586" s="234"/>
      <c r="J586" s="230"/>
      <c r="K586" s="230"/>
      <c r="L586" s="235"/>
      <c r="M586" s="236"/>
      <c r="N586" s="237"/>
      <c r="O586" s="237"/>
      <c r="P586" s="237"/>
      <c r="Q586" s="237"/>
      <c r="R586" s="237"/>
      <c r="S586" s="237"/>
      <c r="T586" s="238"/>
      <c r="AT586" s="239" t="s">
        <v>177</v>
      </c>
      <c r="AU586" s="239" t="s">
        <v>80</v>
      </c>
      <c r="AV586" s="13" t="s">
        <v>80</v>
      </c>
      <c r="AW586" s="13" t="s">
        <v>35</v>
      </c>
      <c r="AX586" s="13" t="s">
        <v>71</v>
      </c>
      <c r="AY586" s="239" t="s">
        <v>168</v>
      </c>
    </row>
    <row r="587" spans="2:51" s="13" customFormat="1" ht="13.5">
      <c r="B587" s="229"/>
      <c r="C587" s="230"/>
      <c r="D587" s="219" t="s">
        <v>177</v>
      </c>
      <c r="E587" s="231" t="s">
        <v>21</v>
      </c>
      <c r="F587" s="232" t="s">
        <v>2580</v>
      </c>
      <c r="G587" s="230"/>
      <c r="H587" s="233">
        <v>-41.064</v>
      </c>
      <c r="I587" s="234"/>
      <c r="J587" s="230"/>
      <c r="K587" s="230"/>
      <c r="L587" s="235"/>
      <c r="M587" s="236"/>
      <c r="N587" s="237"/>
      <c r="O587" s="237"/>
      <c r="P587" s="237"/>
      <c r="Q587" s="237"/>
      <c r="R587" s="237"/>
      <c r="S587" s="237"/>
      <c r="T587" s="238"/>
      <c r="AT587" s="239" t="s">
        <v>177</v>
      </c>
      <c r="AU587" s="239" t="s">
        <v>80</v>
      </c>
      <c r="AV587" s="13" t="s">
        <v>80</v>
      </c>
      <c r="AW587" s="13" t="s">
        <v>35</v>
      </c>
      <c r="AX587" s="13" t="s">
        <v>71</v>
      </c>
      <c r="AY587" s="239" t="s">
        <v>168</v>
      </c>
    </row>
    <row r="588" spans="2:51" s="13" customFormat="1" ht="13.5">
      <c r="B588" s="229"/>
      <c r="C588" s="230"/>
      <c r="D588" s="219" t="s">
        <v>177</v>
      </c>
      <c r="E588" s="231" t="s">
        <v>21</v>
      </c>
      <c r="F588" s="232" t="s">
        <v>2581</v>
      </c>
      <c r="G588" s="230"/>
      <c r="H588" s="233">
        <v>5.45</v>
      </c>
      <c r="I588" s="234"/>
      <c r="J588" s="230"/>
      <c r="K588" s="230"/>
      <c r="L588" s="235"/>
      <c r="M588" s="236"/>
      <c r="N588" s="237"/>
      <c r="O588" s="237"/>
      <c r="P588" s="237"/>
      <c r="Q588" s="237"/>
      <c r="R588" s="237"/>
      <c r="S588" s="237"/>
      <c r="T588" s="238"/>
      <c r="AT588" s="239" t="s">
        <v>177</v>
      </c>
      <c r="AU588" s="239" t="s">
        <v>80</v>
      </c>
      <c r="AV588" s="13" t="s">
        <v>80</v>
      </c>
      <c r="AW588" s="13" t="s">
        <v>35</v>
      </c>
      <c r="AX588" s="13" t="s">
        <v>71</v>
      </c>
      <c r="AY588" s="239" t="s">
        <v>168</v>
      </c>
    </row>
    <row r="589" spans="2:51" s="13" customFormat="1" ht="13.5">
      <c r="B589" s="229"/>
      <c r="C589" s="230"/>
      <c r="D589" s="219" t="s">
        <v>177</v>
      </c>
      <c r="E589" s="231" t="s">
        <v>21</v>
      </c>
      <c r="F589" s="232" t="s">
        <v>2582</v>
      </c>
      <c r="G589" s="230"/>
      <c r="H589" s="233">
        <v>3.9649999999999999</v>
      </c>
      <c r="I589" s="234"/>
      <c r="J589" s="230"/>
      <c r="K589" s="230"/>
      <c r="L589" s="235"/>
      <c r="M589" s="236"/>
      <c r="N589" s="237"/>
      <c r="O589" s="237"/>
      <c r="P589" s="237"/>
      <c r="Q589" s="237"/>
      <c r="R589" s="237"/>
      <c r="S589" s="237"/>
      <c r="T589" s="238"/>
      <c r="AT589" s="239" t="s">
        <v>177</v>
      </c>
      <c r="AU589" s="239" t="s">
        <v>80</v>
      </c>
      <c r="AV589" s="13" t="s">
        <v>80</v>
      </c>
      <c r="AW589" s="13" t="s">
        <v>35</v>
      </c>
      <c r="AX589" s="13" t="s">
        <v>71</v>
      </c>
      <c r="AY589" s="239" t="s">
        <v>168</v>
      </c>
    </row>
    <row r="590" spans="2:51" s="13" customFormat="1" ht="13.5">
      <c r="B590" s="229"/>
      <c r="C590" s="230"/>
      <c r="D590" s="219" t="s">
        <v>177</v>
      </c>
      <c r="E590" s="231" t="s">
        <v>21</v>
      </c>
      <c r="F590" s="232" t="s">
        <v>2579</v>
      </c>
      <c r="G590" s="230"/>
      <c r="H590" s="233">
        <v>0.218</v>
      </c>
      <c r="I590" s="234"/>
      <c r="J590" s="230"/>
      <c r="K590" s="230"/>
      <c r="L590" s="235"/>
      <c r="M590" s="236"/>
      <c r="N590" s="237"/>
      <c r="O590" s="237"/>
      <c r="P590" s="237"/>
      <c r="Q590" s="237"/>
      <c r="R590" s="237"/>
      <c r="S590" s="237"/>
      <c r="T590" s="238"/>
      <c r="AT590" s="239" t="s">
        <v>177</v>
      </c>
      <c r="AU590" s="239" t="s">
        <v>80</v>
      </c>
      <c r="AV590" s="13" t="s">
        <v>80</v>
      </c>
      <c r="AW590" s="13" t="s">
        <v>35</v>
      </c>
      <c r="AX590" s="13" t="s">
        <v>71</v>
      </c>
      <c r="AY590" s="239" t="s">
        <v>168</v>
      </c>
    </row>
    <row r="591" spans="2:51" s="12" customFormat="1" ht="13.5">
      <c r="B591" s="217"/>
      <c r="C591" s="218"/>
      <c r="D591" s="219" t="s">
        <v>177</v>
      </c>
      <c r="E591" s="220" t="s">
        <v>21</v>
      </c>
      <c r="F591" s="221" t="s">
        <v>2368</v>
      </c>
      <c r="G591" s="218"/>
      <c r="H591" s="222" t="s">
        <v>21</v>
      </c>
      <c r="I591" s="223"/>
      <c r="J591" s="218"/>
      <c r="K591" s="218"/>
      <c r="L591" s="224"/>
      <c r="M591" s="225"/>
      <c r="N591" s="226"/>
      <c r="O591" s="226"/>
      <c r="P591" s="226"/>
      <c r="Q591" s="226"/>
      <c r="R591" s="226"/>
      <c r="S591" s="226"/>
      <c r="T591" s="227"/>
      <c r="AT591" s="228" t="s">
        <v>177</v>
      </c>
      <c r="AU591" s="228" t="s">
        <v>80</v>
      </c>
      <c r="AV591" s="12" t="s">
        <v>78</v>
      </c>
      <c r="AW591" s="12" t="s">
        <v>35</v>
      </c>
      <c r="AX591" s="12" t="s">
        <v>71</v>
      </c>
      <c r="AY591" s="228" t="s">
        <v>168</v>
      </c>
    </row>
    <row r="592" spans="2:51" s="13" customFormat="1" ht="13.5">
      <c r="B592" s="229"/>
      <c r="C592" s="230"/>
      <c r="D592" s="219" t="s">
        <v>177</v>
      </c>
      <c r="E592" s="231" t="s">
        <v>21</v>
      </c>
      <c r="F592" s="232" t="s">
        <v>2583</v>
      </c>
      <c r="G592" s="230"/>
      <c r="H592" s="233">
        <v>207.80699999999999</v>
      </c>
      <c r="I592" s="234"/>
      <c r="J592" s="230"/>
      <c r="K592" s="230"/>
      <c r="L592" s="235"/>
      <c r="M592" s="236"/>
      <c r="N592" s="237"/>
      <c r="O592" s="237"/>
      <c r="P592" s="237"/>
      <c r="Q592" s="237"/>
      <c r="R592" s="237"/>
      <c r="S592" s="237"/>
      <c r="T592" s="238"/>
      <c r="AT592" s="239" t="s">
        <v>177</v>
      </c>
      <c r="AU592" s="239" t="s">
        <v>80</v>
      </c>
      <c r="AV592" s="13" t="s">
        <v>80</v>
      </c>
      <c r="AW592" s="13" t="s">
        <v>35</v>
      </c>
      <c r="AX592" s="13" t="s">
        <v>71</v>
      </c>
      <c r="AY592" s="239" t="s">
        <v>168</v>
      </c>
    </row>
    <row r="593" spans="2:51" s="13" customFormat="1" ht="13.5">
      <c r="B593" s="229"/>
      <c r="C593" s="230"/>
      <c r="D593" s="219" t="s">
        <v>177</v>
      </c>
      <c r="E593" s="231" t="s">
        <v>21</v>
      </c>
      <c r="F593" s="232" t="s">
        <v>2584</v>
      </c>
      <c r="G593" s="230"/>
      <c r="H593" s="233">
        <v>-1.163</v>
      </c>
      <c r="I593" s="234"/>
      <c r="J593" s="230"/>
      <c r="K593" s="230"/>
      <c r="L593" s="235"/>
      <c r="M593" s="236"/>
      <c r="N593" s="237"/>
      <c r="O593" s="237"/>
      <c r="P593" s="237"/>
      <c r="Q593" s="237"/>
      <c r="R593" s="237"/>
      <c r="S593" s="237"/>
      <c r="T593" s="238"/>
      <c r="AT593" s="239" t="s">
        <v>177</v>
      </c>
      <c r="AU593" s="239" t="s">
        <v>80</v>
      </c>
      <c r="AV593" s="13" t="s">
        <v>80</v>
      </c>
      <c r="AW593" s="13" t="s">
        <v>35</v>
      </c>
      <c r="AX593" s="13" t="s">
        <v>71</v>
      </c>
      <c r="AY593" s="239" t="s">
        <v>168</v>
      </c>
    </row>
    <row r="594" spans="2:51" s="13" customFormat="1" ht="13.5">
      <c r="B594" s="229"/>
      <c r="C594" s="230"/>
      <c r="D594" s="219" t="s">
        <v>177</v>
      </c>
      <c r="E594" s="231" t="s">
        <v>21</v>
      </c>
      <c r="F594" s="232" t="s">
        <v>2585</v>
      </c>
      <c r="G594" s="230"/>
      <c r="H594" s="233">
        <v>-1.0409999999999999</v>
      </c>
      <c r="I594" s="234"/>
      <c r="J594" s="230"/>
      <c r="K594" s="230"/>
      <c r="L594" s="235"/>
      <c r="M594" s="236"/>
      <c r="N594" s="237"/>
      <c r="O594" s="237"/>
      <c r="P594" s="237"/>
      <c r="Q594" s="237"/>
      <c r="R594" s="237"/>
      <c r="S594" s="237"/>
      <c r="T594" s="238"/>
      <c r="AT594" s="239" t="s">
        <v>177</v>
      </c>
      <c r="AU594" s="239" t="s">
        <v>80</v>
      </c>
      <c r="AV594" s="13" t="s">
        <v>80</v>
      </c>
      <c r="AW594" s="13" t="s">
        <v>35</v>
      </c>
      <c r="AX594" s="13" t="s">
        <v>71</v>
      </c>
      <c r="AY594" s="239" t="s">
        <v>168</v>
      </c>
    </row>
    <row r="595" spans="2:51" s="13" customFormat="1" ht="13.5">
      <c r="B595" s="229"/>
      <c r="C595" s="230"/>
      <c r="D595" s="219" t="s">
        <v>177</v>
      </c>
      <c r="E595" s="231" t="s">
        <v>21</v>
      </c>
      <c r="F595" s="232" t="s">
        <v>2586</v>
      </c>
      <c r="G595" s="230"/>
      <c r="H595" s="233">
        <v>-3.2639999999999998</v>
      </c>
      <c r="I595" s="234"/>
      <c r="J595" s="230"/>
      <c r="K595" s="230"/>
      <c r="L595" s="235"/>
      <c r="M595" s="236"/>
      <c r="N595" s="237"/>
      <c r="O595" s="237"/>
      <c r="P595" s="237"/>
      <c r="Q595" s="237"/>
      <c r="R595" s="237"/>
      <c r="S595" s="237"/>
      <c r="T595" s="238"/>
      <c r="AT595" s="239" t="s">
        <v>177</v>
      </c>
      <c r="AU595" s="239" t="s">
        <v>80</v>
      </c>
      <c r="AV595" s="13" t="s">
        <v>80</v>
      </c>
      <c r="AW595" s="13" t="s">
        <v>35</v>
      </c>
      <c r="AX595" s="13" t="s">
        <v>71</v>
      </c>
      <c r="AY595" s="239" t="s">
        <v>168</v>
      </c>
    </row>
    <row r="596" spans="2:51" s="13" customFormat="1" ht="13.5">
      <c r="B596" s="229"/>
      <c r="C596" s="230"/>
      <c r="D596" s="219" t="s">
        <v>177</v>
      </c>
      <c r="E596" s="231" t="s">
        <v>21</v>
      </c>
      <c r="F596" s="232" t="s">
        <v>2587</v>
      </c>
      <c r="G596" s="230"/>
      <c r="H596" s="233">
        <v>-1.579</v>
      </c>
      <c r="I596" s="234"/>
      <c r="J596" s="230"/>
      <c r="K596" s="230"/>
      <c r="L596" s="235"/>
      <c r="M596" s="236"/>
      <c r="N596" s="237"/>
      <c r="O596" s="237"/>
      <c r="P596" s="237"/>
      <c r="Q596" s="237"/>
      <c r="R596" s="237"/>
      <c r="S596" s="237"/>
      <c r="T596" s="238"/>
      <c r="AT596" s="239" t="s">
        <v>177</v>
      </c>
      <c r="AU596" s="239" t="s">
        <v>80</v>
      </c>
      <c r="AV596" s="13" t="s">
        <v>80</v>
      </c>
      <c r="AW596" s="13" t="s">
        <v>35</v>
      </c>
      <c r="AX596" s="13" t="s">
        <v>71</v>
      </c>
      <c r="AY596" s="239" t="s">
        <v>168</v>
      </c>
    </row>
    <row r="597" spans="2:51" s="13" customFormat="1" ht="13.5">
      <c r="B597" s="229"/>
      <c r="C597" s="230"/>
      <c r="D597" s="219" t="s">
        <v>177</v>
      </c>
      <c r="E597" s="231" t="s">
        <v>21</v>
      </c>
      <c r="F597" s="232" t="s">
        <v>2588</v>
      </c>
      <c r="G597" s="230"/>
      <c r="H597" s="233">
        <v>-7.03</v>
      </c>
      <c r="I597" s="234"/>
      <c r="J597" s="230"/>
      <c r="K597" s="230"/>
      <c r="L597" s="235"/>
      <c r="M597" s="236"/>
      <c r="N597" s="237"/>
      <c r="O597" s="237"/>
      <c r="P597" s="237"/>
      <c r="Q597" s="237"/>
      <c r="R597" s="237"/>
      <c r="S597" s="237"/>
      <c r="T597" s="238"/>
      <c r="AT597" s="239" t="s">
        <v>177</v>
      </c>
      <c r="AU597" s="239" t="s">
        <v>80</v>
      </c>
      <c r="AV597" s="13" t="s">
        <v>80</v>
      </c>
      <c r="AW597" s="13" t="s">
        <v>35</v>
      </c>
      <c r="AX597" s="13" t="s">
        <v>71</v>
      </c>
      <c r="AY597" s="239" t="s">
        <v>168</v>
      </c>
    </row>
    <row r="598" spans="2:51" s="13" customFormat="1" ht="13.5">
      <c r="B598" s="229"/>
      <c r="C598" s="230"/>
      <c r="D598" s="219" t="s">
        <v>177</v>
      </c>
      <c r="E598" s="231" t="s">
        <v>21</v>
      </c>
      <c r="F598" s="232" t="s">
        <v>2589</v>
      </c>
      <c r="G598" s="230"/>
      <c r="H598" s="233">
        <v>-4.0369999999999999</v>
      </c>
      <c r="I598" s="234"/>
      <c r="J598" s="230"/>
      <c r="K598" s="230"/>
      <c r="L598" s="235"/>
      <c r="M598" s="236"/>
      <c r="N598" s="237"/>
      <c r="O598" s="237"/>
      <c r="P598" s="237"/>
      <c r="Q598" s="237"/>
      <c r="R598" s="237"/>
      <c r="S598" s="237"/>
      <c r="T598" s="238"/>
      <c r="AT598" s="239" t="s">
        <v>177</v>
      </c>
      <c r="AU598" s="239" t="s">
        <v>80</v>
      </c>
      <c r="AV598" s="13" t="s">
        <v>80</v>
      </c>
      <c r="AW598" s="13" t="s">
        <v>35</v>
      </c>
      <c r="AX598" s="13" t="s">
        <v>71</v>
      </c>
      <c r="AY598" s="239" t="s">
        <v>168</v>
      </c>
    </row>
    <row r="599" spans="2:51" s="13" customFormat="1" ht="13.5">
      <c r="B599" s="229"/>
      <c r="C599" s="230"/>
      <c r="D599" s="219" t="s">
        <v>177</v>
      </c>
      <c r="E599" s="231" t="s">
        <v>21</v>
      </c>
      <c r="F599" s="232" t="s">
        <v>2590</v>
      </c>
      <c r="G599" s="230"/>
      <c r="H599" s="233">
        <v>1.7709999999999999</v>
      </c>
      <c r="I599" s="234"/>
      <c r="J599" s="230"/>
      <c r="K599" s="230"/>
      <c r="L599" s="235"/>
      <c r="M599" s="236"/>
      <c r="N599" s="237"/>
      <c r="O599" s="237"/>
      <c r="P599" s="237"/>
      <c r="Q599" s="237"/>
      <c r="R599" s="237"/>
      <c r="S599" s="237"/>
      <c r="T599" s="238"/>
      <c r="AT599" s="239" t="s">
        <v>177</v>
      </c>
      <c r="AU599" s="239" t="s">
        <v>80</v>
      </c>
      <c r="AV599" s="13" t="s">
        <v>80</v>
      </c>
      <c r="AW599" s="13" t="s">
        <v>35</v>
      </c>
      <c r="AX599" s="13" t="s">
        <v>71</v>
      </c>
      <c r="AY599" s="239" t="s">
        <v>168</v>
      </c>
    </row>
    <row r="600" spans="2:51" s="13" customFormat="1" ht="13.5">
      <c r="B600" s="229"/>
      <c r="C600" s="230"/>
      <c r="D600" s="219" t="s">
        <v>177</v>
      </c>
      <c r="E600" s="231" t="s">
        <v>21</v>
      </c>
      <c r="F600" s="232" t="s">
        <v>2591</v>
      </c>
      <c r="G600" s="230"/>
      <c r="H600" s="233">
        <v>0.97399999999999998</v>
      </c>
      <c r="I600" s="234"/>
      <c r="J600" s="230"/>
      <c r="K600" s="230"/>
      <c r="L600" s="235"/>
      <c r="M600" s="236"/>
      <c r="N600" s="237"/>
      <c r="O600" s="237"/>
      <c r="P600" s="237"/>
      <c r="Q600" s="237"/>
      <c r="R600" s="237"/>
      <c r="S600" s="237"/>
      <c r="T600" s="238"/>
      <c r="AT600" s="239" t="s">
        <v>177</v>
      </c>
      <c r="AU600" s="239" t="s">
        <v>80</v>
      </c>
      <c r="AV600" s="13" t="s">
        <v>80</v>
      </c>
      <c r="AW600" s="13" t="s">
        <v>35</v>
      </c>
      <c r="AX600" s="13" t="s">
        <v>71</v>
      </c>
      <c r="AY600" s="239" t="s">
        <v>168</v>
      </c>
    </row>
    <row r="601" spans="2:51" s="13" customFormat="1" ht="13.5">
      <c r="B601" s="229"/>
      <c r="C601" s="230"/>
      <c r="D601" s="219" t="s">
        <v>177</v>
      </c>
      <c r="E601" s="231" t="s">
        <v>21</v>
      </c>
      <c r="F601" s="232" t="s">
        <v>2592</v>
      </c>
      <c r="G601" s="230"/>
      <c r="H601" s="233">
        <v>5.3999999999999999E-2</v>
      </c>
      <c r="I601" s="234"/>
      <c r="J601" s="230"/>
      <c r="K601" s="230"/>
      <c r="L601" s="235"/>
      <c r="M601" s="236"/>
      <c r="N601" s="237"/>
      <c r="O601" s="237"/>
      <c r="P601" s="237"/>
      <c r="Q601" s="237"/>
      <c r="R601" s="237"/>
      <c r="S601" s="237"/>
      <c r="T601" s="238"/>
      <c r="AT601" s="239" t="s">
        <v>177</v>
      </c>
      <c r="AU601" s="239" t="s">
        <v>80</v>
      </c>
      <c r="AV601" s="13" t="s">
        <v>80</v>
      </c>
      <c r="AW601" s="13" t="s">
        <v>35</v>
      </c>
      <c r="AX601" s="13" t="s">
        <v>71</v>
      </c>
      <c r="AY601" s="239" t="s">
        <v>168</v>
      </c>
    </row>
    <row r="602" spans="2:51" s="13" customFormat="1" ht="13.5">
      <c r="B602" s="229"/>
      <c r="C602" s="230"/>
      <c r="D602" s="219" t="s">
        <v>177</v>
      </c>
      <c r="E602" s="231" t="s">
        <v>21</v>
      </c>
      <c r="F602" s="232" t="s">
        <v>2593</v>
      </c>
      <c r="G602" s="230"/>
      <c r="H602" s="233">
        <v>-5.9390000000000001</v>
      </c>
      <c r="I602" s="234"/>
      <c r="J602" s="230"/>
      <c r="K602" s="230"/>
      <c r="L602" s="235"/>
      <c r="M602" s="236"/>
      <c r="N602" s="237"/>
      <c r="O602" s="237"/>
      <c r="P602" s="237"/>
      <c r="Q602" s="237"/>
      <c r="R602" s="237"/>
      <c r="S602" s="237"/>
      <c r="T602" s="238"/>
      <c r="AT602" s="239" t="s">
        <v>177</v>
      </c>
      <c r="AU602" s="239" t="s">
        <v>80</v>
      </c>
      <c r="AV602" s="13" t="s">
        <v>80</v>
      </c>
      <c r="AW602" s="13" t="s">
        <v>35</v>
      </c>
      <c r="AX602" s="13" t="s">
        <v>71</v>
      </c>
      <c r="AY602" s="239" t="s">
        <v>168</v>
      </c>
    </row>
    <row r="603" spans="2:51" s="13" customFormat="1" ht="13.5">
      <c r="B603" s="229"/>
      <c r="C603" s="230"/>
      <c r="D603" s="219" t="s">
        <v>177</v>
      </c>
      <c r="E603" s="231" t="s">
        <v>21</v>
      </c>
      <c r="F603" s="232" t="s">
        <v>2594</v>
      </c>
      <c r="G603" s="230"/>
      <c r="H603" s="233">
        <v>-3.41</v>
      </c>
      <c r="I603" s="234"/>
      <c r="J603" s="230"/>
      <c r="K603" s="230"/>
      <c r="L603" s="235"/>
      <c r="M603" s="236"/>
      <c r="N603" s="237"/>
      <c r="O603" s="237"/>
      <c r="P603" s="237"/>
      <c r="Q603" s="237"/>
      <c r="R603" s="237"/>
      <c r="S603" s="237"/>
      <c r="T603" s="238"/>
      <c r="AT603" s="239" t="s">
        <v>177</v>
      </c>
      <c r="AU603" s="239" t="s">
        <v>80</v>
      </c>
      <c r="AV603" s="13" t="s">
        <v>80</v>
      </c>
      <c r="AW603" s="13" t="s">
        <v>35</v>
      </c>
      <c r="AX603" s="13" t="s">
        <v>71</v>
      </c>
      <c r="AY603" s="239" t="s">
        <v>168</v>
      </c>
    </row>
    <row r="604" spans="2:51" s="13" customFormat="1" ht="13.5">
      <c r="B604" s="229"/>
      <c r="C604" s="230"/>
      <c r="D604" s="219" t="s">
        <v>177</v>
      </c>
      <c r="E604" s="231" t="s">
        <v>21</v>
      </c>
      <c r="F604" s="232" t="s">
        <v>2595</v>
      </c>
      <c r="G604" s="230"/>
      <c r="H604" s="233">
        <v>1.6739999999999999</v>
      </c>
      <c r="I604" s="234"/>
      <c r="J604" s="230"/>
      <c r="K604" s="230"/>
      <c r="L604" s="235"/>
      <c r="M604" s="236"/>
      <c r="N604" s="237"/>
      <c r="O604" s="237"/>
      <c r="P604" s="237"/>
      <c r="Q604" s="237"/>
      <c r="R604" s="237"/>
      <c r="S604" s="237"/>
      <c r="T604" s="238"/>
      <c r="AT604" s="239" t="s">
        <v>177</v>
      </c>
      <c r="AU604" s="239" t="s">
        <v>80</v>
      </c>
      <c r="AV604" s="13" t="s">
        <v>80</v>
      </c>
      <c r="AW604" s="13" t="s">
        <v>35</v>
      </c>
      <c r="AX604" s="13" t="s">
        <v>71</v>
      </c>
      <c r="AY604" s="239" t="s">
        <v>168</v>
      </c>
    </row>
    <row r="605" spans="2:51" s="13" customFormat="1" ht="13.5">
      <c r="B605" s="229"/>
      <c r="C605" s="230"/>
      <c r="D605" s="219" t="s">
        <v>177</v>
      </c>
      <c r="E605" s="231" t="s">
        <v>21</v>
      </c>
      <c r="F605" s="232" t="s">
        <v>2596</v>
      </c>
      <c r="G605" s="230"/>
      <c r="H605" s="233">
        <v>0.82299999999999995</v>
      </c>
      <c r="I605" s="234"/>
      <c r="J605" s="230"/>
      <c r="K605" s="230"/>
      <c r="L605" s="235"/>
      <c r="M605" s="236"/>
      <c r="N605" s="237"/>
      <c r="O605" s="237"/>
      <c r="P605" s="237"/>
      <c r="Q605" s="237"/>
      <c r="R605" s="237"/>
      <c r="S605" s="237"/>
      <c r="T605" s="238"/>
      <c r="AT605" s="239" t="s">
        <v>177</v>
      </c>
      <c r="AU605" s="239" t="s">
        <v>80</v>
      </c>
      <c r="AV605" s="13" t="s">
        <v>80</v>
      </c>
      <c r="AW605" s="13" t="s">
        <v>35</v>
      </c>
      <c r="AX605" s="13" t="s">
        <v>71</v>
      </c>
      <c r="AY605" s="239" t="s">
        <v>168</v>
      </c>
    </row>
    <row r="606" spans="2:51" s="13" customFormat="1" ht="13.5">
      <c r="B606" s="229"/>
      <c r="C606" s="230"/>
      <c r="D606" s="219" t="s">
        <v>177</v>
      </c>
      <c r="E606" s="231" t="s">
        <v>21</v>
      </c>
      <c r="F606" s="232" t="s">
        <v>2592</v>
      </c>
      <c r="G606" s="230"/>
      <c r="H606" s="233">
        <v>5.3999999999999999E-2</v>
      </c>
      <c r="I606" s="234"/>
      <c r="J606" s="230"/>
      <c r="K606" s="230"/>
      <c r="L606" s="235"/>
      <c r="M606" s="236"/>
      <c r="N606" s="237"/>
      <c r="O606" s="237"/>
      <c r="P606" s="237"/>
      <c r="Q606" s="237"/>
      <c r="R606" s="237"/>
      <c r="S606" s="237"/>
      <c r="T606" s="238"/>
      <c r="AT606" s="239" t="s">
        <v>177</v>
      </c>
      <c r="AU606" s="239" t="s">
        <v>80</v>
      </c>
      <c r="AV606" s="13" t="s">
        <v>80</v>
      </c>
      <c r="AW606" s="13" t="s">
        <v>35</v>
      </c>
      <c r="AX606" s="13" t="s">
        <v>71</v>
      </c>
      <c r="AY606" s="239" t="s">
        <v>168</v>
      </c>
    </row>
    <row r="607" spans="2:51" s="12" customFormat="1" ht="13.5">
      <c r="B607" s="217"/>
      <c r="C607" s="218"/>
      <c r="D607" s="219" t="s">
        <v>177</v>
      </c>
      <c r="E607" s="220" t="s">
        <v>21</v>
      </c>
      <c r="F607" s="221" t="s">
        <v>2597</v>
      </c>
      <c r="G607" s="218"/>
      <c r="H607" s="222" t="s">
        <v>21</v>
      </c>
      <c r="I607" s="223"/>
      <c r="J607" s="218"/>
      <c r="K607" s="218"/>
      <c r="L607" s="224"/>
      <c r="M607" s="225"/>
      <c r="N607" s="226"/>
      <c r="O607" s="226"/>
      <c r="P607" s="226"/>
      <c r="Q607" s="226"/>
      <c r="R607" s="226"/>
      <c r="S607" s="226"/>
      <c r="T607" s="227"/>
      <c r="AT607" s="228" t="s">
        <v>177</v>
      </c>
      <c r="AU607" s="228" t="s">
        <v>80</v>
      </c>
      <c r="AV607" s="12" t="s">
        <v>78</v>
      </c>
      <c r="AW607" s="12" t="s">
        <v>35</v>
      </c>
      <c r="AX607" s="12" t="s">
        <v>71</v>
      </c>
      <c r="AY607" s="228" t="s">
        <v>168</v>
      </c>
    </row>
    <row r="608" spans="2:51" s="13" customFormat="1" ht="13.5">
      <c r="B608" s="229"/>
      <c r="C608" s="230"/>
      <c r="D608" s="219" t="s">
        <v>177</v>
      </c>
      <c r="E608" s="231" t="s">
        <v>21</v>
      </c>
      <c r="F608" s="232" t="s">
        <v>2598</v>
      </c>
      <c r="G608" s="230"/>
      <c r="H608" s="233">
        <v>5.0819999999999999</v>
      </c>
      <c r="I608" s="234"/>
      <c r="J608" s="230"/>
      <c r="K608" s="230"/>
      <c r="L608" s="235"/>
      <c r="M608" s="236"/>
      <c r="N608" s="237"/>
      <c r="O608" s="237"/>
      <c r="P608" s="237"/>
      <c r="Q608" s="237"/>
      <c r="R608" s="237"/>
      <c r="S608" s="237"/>
      <c r="T608" s="238"/>
      <c r="AT608" s="239" t="s">
        <v>177</v>
      </c>
      <c r="AU608" s="239" t="s">
        <v>80</v>
      </c>
      <c r="AV608" s="13" t="s">
        <v>80</v>
      </c>
      <c r="AW608" s="13" t="s">
        <v>35</v>
      </c>
      <c r="AX608" s="13" t="s">
        <v>71</v>
      </c>
      <c r="AY608" s="239" t="s">
        <v>168</v>
      </c>
    </row>
    <row r="609" spans="2:65" s="12" customFormat="1" ht="13.5">
      <c r="B609" s="217"/>
      <c r="C609" s="218"/>
      <c r="D609" s="219" t="s">
        <v>177</v>
      </c>
      <c r="E609" s="220" t="s">
        <v>21</v>
      </c>
      <c r="F609" s="221" t="s">
        <v>2374</v>
      </c>
      <c r="G609" s="218"/>
      <c r="H609" s="222" t="s">
        <v>21</v>
      </c>
      <c r="I609" s="223"/>
      <c r="J609" s="218"/>
      <c r="K609" s="218"/>
      <c r="L609" s="224"/>
      <c r="M609" s="225"/>
      <c r="N609" s="226"/>
      <c r="O609" s="226"/>
      <c r="P609" s="226"/>
      <c r="Q609" s="226"/>
      <c r="R609" s="226"/>
      <c r="S609" s="226"/>
      <c r="T609" s="227"/>
      <c r="AT609" s="228" t="s">
        <v>177</v>
      </c>
      <c r="AU609" s="228" t="s">
        <v>80</v>
      </c>
      <c r="AV609" s="12" t="s">
        <v>78</v>
      </c>
      <c r="AW609" s="12" t="s">
        <v>35</v>
      </c>
      <c r="AX609" s="12" t="s">
        <v>71</v>
      </c>
      <c r="AY609" s="228" t="s">
        <v>168</v>
      </c>
    </row>
    <row r="610" spans="2:65" s="13" customFormat="1" ht="13.5">
      <c r="B610" s="229"/>
      <c r="C610" s="230"/>
      <c r="D610" s="219" t="s">
        <v>177</v>
      </c>
      <c r="E610" s="231" t="s">
        <v>21</v>
      </c>
      <c r="F610" s="232" t="s">
        <v>2375</v>
      </c>
      <c r="G610" s="230"/>
      <c r="H610" s="233">
        <v>5.2919999999999998</v>
      </c>
      <c r="I610" s="234"/>
      <c r="J610" s="230"/>
      <c r="K610" s="230"/>
      <c r="L610" s="235"/>
      <c r="M610" s="236"/>
      <c r="N610" s="237"/>
      <c r="O610" s="237"/>
      <c r="P610" s="237"/>
      <c r="Q610" s="237"/>
      <c r="R610" s="237"/>
      <c r="S610" s="237"/>
      <c r="T610" s="238"/>
      <c r="AT610" s="239" t="s">
        <v>177</v>
      </c>
      <c r="AU610" s="239" t="s">
        <v>80</v>
      </c>
      <c r="AV610" s="13" t="s">
        <v>80</v>
      </c>
      <c r="AW610" s="13" t="s">
        <v>35</v>
      </c>
      <c r="AX610" s="13" t="s">
        <v>71</v>
      </c>
      <c r="AY610" s="239" t="s">
        <v>168</v>
      </c>
    </row>
    <row r="611" spans="2:65" s="14" customFormat="1" ht="13.5">
      <c r="B611" s="240"/>
      <c r="C611" s="241"/>
      <c r="D611" s="242" t="s">
        <v>177</v>
      </c>
      <c r="E611" s="243" t="s">
        <v>21</v>
      </c>
      <c r="F611" s="244" t="s">
        <v>184</v>
      </c>
      <c r="G611" s="241"/>
      <c r="H611" s="245">
        <v>888.62199999999996</v>
      </c>
      <c r="I611" s="246"/>
      <c r="J611" s="241"/>
      <c r="K611" s="241"/>
      <c r="L611" s="247"/>
      <c r="M611" s="248"/>
      <c r="N611" s="249"/>
      <c r="O611" s="249"/>
      <c r="P611" s="249"/>
      <c r="Q611" s="249"/>
      <c r="R611" s="249"/>
      <c r="S611" s="249"/>
      <c r="T611" s="250"/>
      <c r="AT611" s="251" t="s">
        <v>177</v>
      </c>
      <c r="AU611" s="251" t="s">
        <v>80</v>
      </c>
      <c r="AV611" s="14" t="s">
        <v>175</v>
      </c>
      <c r="AW611" s="14" t="s">
        <v>35</v>
      </c>
      <c r="AX611" s="14" t="s">
        <v>78</v>
      </c>
      <c r="AY611" s="251" t="s">
        <v>168</v>
      </c>
    </row>
    <row r="612" spans="2:65" s="1" customFormat="1" ht="22.5" customHeight="1">
      <c r="B612" s="42"/>
      <c r="C612" s="205" t="s">
        <v>884</v>
      </c>
      <c r="D612" s="205" t="s">
        <v>170</v>
      </c>
      <c r="E612" s="206" t="s">
        <v>795</v>
      </c>
      <c r="F612" s="207" t="s">
        <v>796</v>
      </c>
      <c r="G612" s="208" t="s">
        <v>173</v>
      </c>
      <c r="H612" s="209">
        <v>286.93299999999999</v>
      </c>
      <c r="I612" s="210"/>
      <c r="J612" s="211">
        <f>ROUND(I612*H612,2)</f>
        <v>0</v>
      </c>
      <c r="K612" s="207" t="s">
        <v>174</v>
      </c>
      <c r="L612" s="62"/>
      <c r="M612" s="212" t="s">
        <v>21</v>
      </c>
      <c r="N612" s="213" t="s">
        <v>42</v>
      </c>
      <c r="O612" s="43"/>
      <c r="P612" s="214">
        <f>O612*H612</f>
        <v>0</v>
      </c>
      <c r="Q612" s="214">
        <v>1.2E-4</v>
      </c>
      <c r="R612" s="214">
        <f>Q612*H612</f>
        <v>3.4431959999999998E-2</v>
      </c>
      <c r="S612" s="214">
        <v>0</v>
      </c>
      <c r="T612" s="215">
        <f>S612*H612</f>
        <v>0</v>
      </c>
      <c r="AR612" s="25" t="s">
        <v>175</v>
      </c>
      <c r="AT612" s="25" t="s">
        <v>170</v>
      </c>
      <c r="AU612" s="25" t="s">
        <v>80</v>
      </c>
      <c r="AY612" s="25" t="s">
        <v>168</v>
      </c>
      <c r="BE612" s="216">
        <f>IF(N612="základní",J612,0)</f>
        <v>0</v>
      </c>
      <c r="BF612" s="216">
        <f>IF(N612="snížená",J612,0)</f>
        <v>0</v>
      </c>
      <c r="BG612" s="216">
        <f>IF(N612="zákl. přenesená",J612,0)</f>
        <v>0</v>
      </c>
      <c r="BH612" s="216">
        <f>IF(N612="sníž. přenesená",J612,0)</f>
        <v>0</v>
      </c>
      <c r="BI612" s="216">
        <f>IF(N612="nulová",J612,0)</f>
        <v>0</v>
      </c>
      <c r="BJ612" s="25" t="s">
        <v>78</v>
      </c>
      <c r="BK612" s="216">
        <f>ROUND(I612*H612,2)</f>
        <v>0</v>
      </c>
      <c r="BL612" s="25" t="s">
        <v>175</v>
      </c>
      <c r="BM612" s="25" t="s">
        <v>2599</v>
      </c>
    </row>
    <row r="613" spans="2:65" s="13" customFormat="1" ht="13.5">
      <c r="B613" s="229"/>
      <c r="C613" s="230"/>
      <c r="D613" s="219" t="s">
        <v>177</v>
      </c>
      <c r="E613" s="231" t="s">
        <v>21</v>
      </c>
      <c r="F613" s="232" t="s">
        <v>2600</v>
      </c>
      <c r="G613" s="230"/>
      <c r="H613" s="233">
        <v>9.5</v>
      </c>
      <c r="I613" s="234"/>
      <c r="J613" s="230"/>
      <c r="K613" s="230"/>
      <c r="L613" s="235"/>
      <c r="M613" s="236"/>
      <c r="N613" s="237"/>
      <c r="O613" s="237"/>
      <c r="P613" s="237"/>
      <c r="Q613" s="237"/>
      <c r="R613" s="237"/>
      <c r="S613" s="237"/>
      <c r="T613" s="238"/>
      <c r="AT613" s="239" t="s">
        <v>177</v>
      </c>
      <c r="AU613" s="239" t="s">
        <v>80</v>
      </c>
      <c r="AV613" s="13" t="s">
        <v>80</v>
      </c>
      <c r="AW613" s="13" t="s">
        <v>35</v>
      </c>
      <c r="AX613" s="13" t="s">
        <v>71</v>
      </c>
      <c r="AY613" s="239" t="s">
        <v>168</v>
      </c>
    </row>
    <row r="614" spans="2:65" s="13" customFormat="1" ht="13.5">
      <c r="B614" s="229"/>
      <c r="C614" s="230"/>
      <c r="D614" s="219" t="s">
        <v>177</v>
      </c>
      <c r="E614" s="231" t="s">
        <v>21</v>
      </c>
      <c r="F614" s="232" t="s">
        <v>2601</v>
      </c>
      <c r="G614" s="230"/>
      <c r="H614" s="233">
        <v>2.2050000000000001</v>
      </c>
      <c r="I614" s="234"/>
      <c r="J614" s="230"/>
      <c r="K614" s="230"/>
      <c r="L614" s="235"/>
      <c r="M614" s="236"/>
      <c r="N614" s="237"/>
      <c r="O614" s="237"/>
      <c r="P614" s="237"/>
      <c r="Q614" s="237"/>
      <c r="R614" s="237"/>
      <c r="S614" s="237"/>
      <c r="T614" s="238"/>
      <c r="AT614" s="239" t="s">
        <v>177</v>
      </c>
      <c r="AU614" s="239" t="s">
        <v>80</v>
      </c>
      <c r="AV614" s="13" t="s">
        <v>80</v>
      </c>
      <c r="AW614" s="13" t="s">
        <v>35</v>
      </c>
      <c r="AX614" s="13" t="s">
        <v>71</v>
      </c>
      <c r="AY614" s="239" t="s">
        <v>168</v>
      </c>
    </row>
    <row r="615" spans="2:65" s="13" customFormat="1" ht="13.5">
      <c r="B615" s="229"/>
      <c r="C615" s="230"/>
      <c r="D615" s="219" t="s">
        <v>177</v>
      </c>
      <c r="E615" s="231" t="s">
        <v>21</v>
      </c>
      <c r="F615" s="232" t="s">
        <v>2602</v>
      </c>
      <c r="G615" s="230"/>
      <c r="H615" s="233">
        <v>1.9950000000000001</v>
      </c>
      <c r="I615" s="234"/>
      <c r="J615" s="230"/>
      <c r="K615" s="230"/>
      <c r="L615" s="235"/>
      <c r="M615" s="236"/>
      <c r="N615" s="237"/>
      <c r="O615" s="237"/>
      <c r="P615" s="237"/>
      <c r="Q615" s="237"/>
      <c r="R615" s="237"/>
      <c r="S615" s="237"/>
      <c r="T615" s="238"/>
      <c r="AT615" s="239" t="s">
        <v>177</v>
      </c>
      <c r="AU615" s="239" t="s">
        <v>80</v>
      </c>
      <c r="AV615" s="13" t="s">
        <v>80</v>
      </c>
      <c r="AW615" s="13" t="s">
        <v>35</v>
      </c>
      <c r="AX615" s="13" t="s">
        <v>71</v>
      </c>
      <c r="AY615" s="239" t="s">
        <v>168</v>
      </c>
    </row>
    <row r="616" spans="2:65" s="13" customFormat="1" ht="13.5">
      <c r="B616" s="229"/>
      <c r="C616" s="230"/>
      <c r="D616" s="219" t="s">
        <v>177</v>
      </c>
      <c r="E616" s="231" t="s">
        <v>21</v>
      </c>
      <c r="F616" s="232" t="s">
        <v>2603</v>
      </c>
      <c r="G616" s="230"/>
      <c r="H616" s="233">
        <v>2.3130000000000002</v>
      </c>
      <c r="I616" s="234"/>
      <c r="J616" s="230"/>
      <c r="K616" s="230"/>
      <c r="L616" s="235"/>
      <c r="M616" s="236"/>
      <c r="N616" s="237"/>
      <c r="O616" s="237"/>
      <c r="P616" s="237"/>
      <c r="Q616" s="237"/>
      <c r="R616" s="237"/>
      <c r="S616" s="237"/>
      <c r="T616" s="238"/>
      <c r="AT616" s="239" t="s">
        <v>177</v>
      </c>
      <c r="AU616" s="239" t="s">
        <v>80</v>
      </c>
      <c r="AV616" s="13" t="s">
        <v>80</v>
      </c>
      <c r="AW616" s="13" t="s">
        <v>35</v>
      </c>
      <c r="AX616" s="13" t="s">
        <v>71</v>
      </c>
      <c r="AY616" s="239" t="s">
        <v>168</v>
      </c>
    </row>
    <row r="617" spans="2:65" s="13" customFormat="1" ht="13.5">
      <c r="B617" s="229"/>
      <c r="C617" s="230"/>
      <c r="D617" s="219" t="s">
        <v>177</v>
      </c>
      <c r="E617" s="231" t="s">
        <v>21</v>
      </c>
      <c r="F617" s="232" t="s">
        <v>2604</v>
      </c>
      <c r="G617" s="230"/>
      <c r="H617" s="233">
        <v>6.1879999999999997</v>
      </c>
      <c r="I617" s="234"/>
      <c r="J617" s="230"/>
      <c r="K617" s="230"/>
      <c r="L617" s="235"/>
      <c r="M617" s="236"/>
      <c r="N617" s="237"/>
      <c r="O617" s="237"/>
      <c r="P617" s="237"/>
      <c r="Q617" s="237"/>
      <c r="R617" s="237"/>
      <c r="S617" s="237"/>
      <c r="T617" s="238"/>
      <c r="AT617" s="239" t="s">
        <v>177</v>
      </c>
      <c r="AU617" s="239" t="s">
        <v>80</v>
      </c>
      <c r="AV617" s="13" t="s">
        <v>80</v>
      </c>
      <c r="AW617" s="13" t="s">
        <v>35</v>
      </c>
      <c r="AX617" s="13" t="s">
        <v>71</v>
      </c>
      <c r="AY617" s="239" t="s">
        <v>168</v>
      </c>
    </row>
    <row r="618" spans="2:65" s="13" customFormat="1" ht="13.5">
      <c r="B618" s="229"/>
      <c r="C618" s="230"/>
      <c r="D618" s="219" t="s">
        <v>177</v>
      </c>
      <c r="E618" s="231" t="s">
        <v>21</v>
      </c>
      <c r="F618" s="232" t="s">
        <v>2605</v>
      </c>
      <c r="G618" s="230"/>
      <c r="H618" s="233">
        <v>9.18</v>
      </c>
      <c r="I618" s="234"/>
      <c r="J618" s="230"/>
      <c r="K618" s="230"/>
      <c r="L618" s="235"/>
      <c r="M618" s="236"/>
      <c r="N618" s="237"/>
      <c r="O618" s="237"/>
      <c r="P618" s="237"/>
      <c r="Q618" s="237"/>
      <c r="R618" s="237"/>
      <c r="S618" s="237"/>
      <c r="T618" s="238"/>
      <c r="AT618" s="239" t="s">
        <v>177</v>
      </c>
      <c r="AU618" s="239" t="s">
        <v>80</v>
      </c>
      <c r="AV618" s="13" t="s">
        <v>80</v>
      </c>
      <c r="AW618" s="13" t="s">
        <v>35</v>
      </c>
      <c r="AX618" s="13" t="s">
        <v>71</v>
      </c>
      <c r="AY618" s="239" t="s">
        <v>168</v>
      </c>
    </row>
    <row r="619" spans="2:65" s="13" customFormat="1" ht="13.5">
      <c r="B619" s="229"/>
      <c r="C619" s="230"/>
      <c r="D619" s="219" t="s">
        <v>177</v>
      </c>
      <c r="E619" s="231" t="s">
        <v>21</v>
      </c>
      <c r="F619" s="232" t="s">
        <v>2606</v>
      </c>
      <c r="G619" s="230"/>
      <c r="H619" s="233">
        <v>45</v>
      </c>
      <c r="I619" s="234"/>
      <c r="J619" s="230"/>
      <c r="K619" s="230"/>
      <c r="L619" s="235"/>
      <c r="M619" s="236"/>
      <c r="N619" s="237"/>
      <c r="O619" s="237"/>
      <c r="P619" s="237"/>
      <c r="Q619" s="237"/>
      <c r="R619" s="237"/>
      <c r="S619" s="237"/>
      <c r="T619" s="238"/>
      <c r="AT619" s="239" t="s">
        <v>177</v>
      </c>
      <c r="AU619" s="239" t="s">
        <v>80</v>
      </c>
      <c r="AV619" s="13" t="s">
        <v>80</v>
      </c>
      <c r="AW619" s="13" t="s">
        <v>35</v>
      </c>
      <c r="AX619" s="13" t="s">
        <v>71</v>
      </c>
      <c r="AY619" s="239" t="s">
        <v>168</v>
      </c>
    </row>
    <row r="620" spans="2:65" s="13" customFormat="1" ht="13.5">
      <c r="B620" s="229"/>
      <c r="C620" s="230"/>
      <c r="D620" s="219" t="s">
        <v>177</v>
      </c>
      <c r="E620" s="231" t="s">
        <v>21</v>
      </c>
      <c r="F620" s="232" t="s">
        <v>2607</v>
      </c>
      <c r="G620" s="230"/>
      <c r="H620" s="233">
        <v>2.4980000000000002</v>
      </c>
      <c r="I620" s="234"/>
      <c r="J620" s="230"/>
      <c r="K620" s="230"/>
      <c r="L620" s="235"/>
      <c r="M620" s="236"/>
      <c r="N620" s="237"/>
      <c r="O620" s="237"/>
      <c r="P620" s="237"/>
      <c r="Q620" s="237"/>
      <c r="R620" s="237"/>
      <c r="S620" s="237"/>
      <c r="T620" s="238"/>
      <c r="AT620" s="239" t="s">
        <v>177</v>
      </c>
      <c r="AU620" s="239" t="s">
        <v>80</v>
      </c>
      <c r="AV620" s="13" t="s">
        <v>80</v>
      </c>
      <c r="AW620" s="13" t="s">
        <v>35</v>
      </c>
      <c r="AX620" s="13" t="s">
        <v>71</v>
      </c>
      <c r="AY620" s="239" t="s">
        <v>168</v>
      </c>
    </row>
    <row r="621" spans="2:65" s="13" customFormat="1" ht="13.5">
      <c r="B621" s="229"/>
      <c r="C621" s="230"/>
      <c r="D621" s="219" t="s">
        <v>177</v>
      </c>
      <c r="E621" s="231" t="s">
        <v>21</v>
      </c>
      <c r="F621" s="232" t="s">
        <v>2608</v>
      </c>
      <c r="G621" s="230"/>
      <c r="H621" s="233">
        <v>1.2809999999999999</v>
      </c>
      <c r="I621" s="234"/>
      <c r="J621" s="230"/>
      <c r="K621" s="230"/>
      <c r="L621" s="235"/>
      <c r="M621" s="236"/>
      <c r="N621" s="237"/>
      <c r="O621" s="237"/>
      <c r="P621" s="237"/>
      <c r="Q621" s="237"/>
      <c r="R621" s="237"/>
      <c r="S621" s="237"/>
      <c r="T621" s="238"/>
      <c r="AT621" s="239" t="s">
        <v>177</v>
      </c>
      <c r="AU621" s="239" t="s">
        <v>80</v>
      </c>
      <c r="AV621" s="13" t="s">
        <v>80</v>
      </c>
      <c r="AW621" s="13" t="s">
        <v>35</v>
      </c>
      <c r="AX621" s="13" t="s">
        <v>71</v>
      </c>
      <c r="AY621" s="239" t="s">
        <v>168</v>
      </c>
    </row>
    <row r="622" spans="2:65" s="13" customFormat="1" ht="13.5">
      <c r="B622" s="229"/>
      <c r="C622" s="230"/>
      <c r="D622" s="219" t="s">
        <v>177</v>
      </c>
      <c r="E622" s="231" t="s">
        <v>21</v>
      </c>
      <c r="F622" s="232" t="s">
        <v>2609</v>
      </c>
      <c r="G622" s="230"/>
      <c r="H622" s="233">
        <v>1.4059999999999999</v>
      </c>
      <c r="I622" s="234"/>
      <c r="J622" s="230"/>
      <c r="K622" s="230"/>
      <c r="L622" s="235"/>
      <c r="M622" s="236"/>
      <c r="N622" s="237"/>
      <c r="O622" s="237"/>
      <c r="P622" s="237"/>
      <c r="Q622" s="237"/>
      <c r="R622" s="237"/>
      <c r="S622" s="237"/>
      <c r="T622" s="238"/>
      <c r="AT622" s="239" t="s">
        <v>177</v>
      </c>
      <c r="AU622" s="239" t="s">
        <v>80</v>
      </c>
      <c r="AV622" s="13" t="s">
        <v>80</v>
      </c>
      <c r="AW622" s="13" t="s">
        <v>35</v>
      </c>
      <c r="AX622" s="13" t="s">
        <v>71</v>
      </c>
      <c r="AY622" s="239" t="s">
        <v>168</v>
      </c>
    </row>
    <row r="623" spans="2:65" s="13" customFormat="1" ht="13.5">
      <c r="B623" s="229"/>
      <c r="C623" s="230"/>
      <c r="D623" s="219" t="s">
        <v>177</v>
      </c>
      <c r="E623" s="231" t="s">
        <v>21</v>
      </c>
      <c r="F623" s="232" t="s">
        <v>2610</v>
      </c>
      <c r="G623" s="230"/>
      <c r="H623" s="233">
        <v>1.4379999999999999</v>
      </c>
      <c r="I623" s="234"/>
      <c r="J623" s="230"/>
      <c r="K623" s="230"/>
      <c r="L623" s="235"/>
      <c r="M623" s="236"/>
      <c r="N623" s="237"/>
      <c r="O623" s="237"/>
      <c r="P623" s="237"/>
      <c r="Q623" s="237"/>
      <c r="R623" s="237"/>
      <c r="S623" s="237"/>
      <c r="T623" s="238"/>
      <c r="AT623" s="239" t="s">
        <v>177</v>
      </c>
      <c r="AU623" s="239" t="s">
        <v>80</v>
      </c>
      <c r="AV623" s="13" t="s">
        <v>80</v>
      </c>
      <c r="AW623" s="13" t="s">
        <v>35</v>
      </c>
      <c r="AX623" s="13" t="s">
        <v>71</v>
      </c>
      <c r="AY623" s="239" t="s">
        <v>168</v>
      </c>
    </row>
    <row r="624" spans="2:65" s="13" customFormat="1" ht="13.5">
      <c r="B624" s="229"/>
      <c r="C624" s="230"/>
      <c r="D624" s="219" t="s">
        <v>177</v>
      </c>
      <c r="E624" s="231" t="s">
        <v>21</v>
      </c>
      <c r="F624" s="232" t="s">
        <v>2611</v>
      </c>
      <c r="G624" s="230"/>
      <c r="H624" s="233">
        <v>2.625</v>
      </c>
      <c r="I624" s="234"/>
      <c r="J624" s="230"/>
      <c r="K624" s="230"/>
      <c r="L624" s="235"/>
      <c r="M624" s="236"/>
      <c r="N624" s="237"/>
      <c r="O624" s="237"/>
      <c r="P624" s="237"/>
      <c r="Q624" s="237"/>
      <c r="R624" s="237"/>
      <c r="S624" s="237"/>
      <c r="T624" s="238"/>
      <c r="AT624" s="239" t="s">
        <v>177</v>
      </c>
      <c r="AU624" s="239" t="s">
        <v>80</v>
      </c>
      <c r="AV624" s="13" t="s">
        <v>80</v>
      </c>
      <c r="AW624" s="13" t="s">
        <v>35</v>
      </c>
      <c r="AX624" s="13" t="s">
        <v>71</v>
      </c>
      <c r="AY624" s="239" t="s">
        <v>168</v>
      </c>
    </row>
    <row r="625" spans="2:65" s="13" customFormat="1" ht="13.5">
      <c r="B625" s="229"/>
      <c r="C625" s="230"/>
      <c r="D625" s="219" t="s">
        <v>177</v>
      </c>
      <c r="E625" s="231" t="s">
        <v>21</v>
      </c>
      <c r="F625" s="232" t="s">
        <v>2612</v>
      </c>
      <c r="G625" s="230"/>
      <c r="H625" s="233">
        <v>86.495999999999995</v>
      </c>
      <c r="I625" s="234"/>
      <c r="J625" s="230"/>
      <c r="K625" s="230"/>
      <c r="L625" s="235"/>
      <c r="M625" s="236"/>
      <c r="N625" s="237"/>
      <c r="O625" s="237"/>
      <c r="P625" s="237"/>
      <c r="Q625" s="237"/>
      <c r="R625" s="237"/>
      <c r="S625" s="237"/>
      <c r="T625" s="238"/>
      <c r="AT625" s="239" t="s">
        <v>177</v>
      </c>
      <c r="AU625" s="239" t="s">
        <v>80</v>
      </c>
      <c r="AV625" s="13" t="s">
        <v>80</v>
      </c>
      <c r="AW625" s="13" t="s">
        <v>35</v>
      </c>
      <c r="AX625" s="13" t="s">
        <v>71</v>
      </c>
      <c r="AY625" s="239" t="s">
        <v>168</v>
      </c>
    </row>
    <row r="626" spans="2:65" s="13" customFormat="1" ht="13.5">
      <c r="B626" s="229"/>
      <c r="C626" s="230"/>
      <c r="D626" s="219" t="s">
        <v>177</v>
      </c>
      <c r="E626" s="231" t="s">
        <v>21</v>
      </c>
      <c r="F626" s="232" t="s">
        <v>2613</v>
      </c>
      <c r="G626" s="230"/>
      <c r="H626" s="233">
        <v>4.5579999999999998</v>
      </c>
      <c r="I626" s="234"/>
      <c r="J626" s="230"/>
      <c r="K626" s="230"/>
      <c r="L626" s="235"/>
      <c r="M626" s="236"/>
      <c r="N626" s="237"/>
      <c r="O626" s="237"/>
      <c r="P626" s="237"/>
      <c r="Q626" s="237"/>
      <c r="R626" s="237"/>
      <c r="S626" s="237"/>
      <c r="T626" s="238"/>
      <c r="AT626" s="239" t="s">
        <v>177</v>
      </c>
      <c r="AU626" s="239" t="s">
        <v>80</v>
      </c>
      <c r="AV626" s="13" t="s">
        <v>80</v>
      </c>
      <c r="AW626" s="13" t="s">
        <v>35</v>
      </c>
      <c r="AX626" s="13" t="s">
        <v>71</v>
      </c>
      <c r="AY626" s="239" t="s">
        <v>168</v>
      </c>
    </row>
    <row r="627" spans="2:65" s="13" customFormat="1" ht="13.5">
      <c r="B627" s="229"/>
      <c r="C627" s="230"/>
      <c r="D627" s="219" t="s">
        <v>177</v>
      </c>
      <c r="E627" s="231" t="s">
        <v>21</v>
      </c>
      <c r="F627" s="232" t="s">
        <v>2614</v>
      </c>
      <c r="G627" s="230"/>
      <c r="H627" s="233">
        <v>8.7360000000000007</v>
      </c>
      <c r="I627" s="234"/>
      <c r="J627" s="230"/>
      <c r="K627" s="230"/>
      <c r="L627" s="235"/>
      <c r="M627" s="236"/>
      <c r="N627" s="237"/>
      <c r="O627" s="237"/>
      <c r="P627" s="237"/>
      <c r="Q627" s="237"/>
      <c r="R627" s="237"/>
      <c r="S627" s="237"/>
      <c r="T627" s="238"/>
      <c r="AT627" s="239" t="s">
        <v>177</v>
      </c>
      <c r="AU627" s="239" t="s">
        <v>80</v>
      </c>
      <c r="AV627" s="13" t="s">
        <v>80</v>
      </c>
      <c r="AW627" s="13" t="s">
        <v>35</v>
      </c>
      <c r="AX627" s="13" t="s">
        <v>71</v>
      </c>
      <c r="AY627" s="239" t="s">
        <v>168</v>
      </c>
    </row>
    <row r="628" spans="2:65" s="13" customFormat="1" ht="13.5">
      <c r="B628" s="229"/>
      <c r="C628" s="230"/>
      <c r="D628" s="219" t="s">
        <v>177</v>
      </c>
      <c r="E628" s="231" t="s">
        <v>21</v>
      </c>
      <c r="F628" s="232" t="s">
        <v>2615</v>
      </c>
      <c r="G628" s="230"/>
      <c r="H628" s="233">
        <v>7.6440000000000001</v>
      </c>
      <c r="I628" s="234"/>
      <c r="J628" s="230"/>
      <c r="K628" s="230"/>
      <c r="L628" s="235"/>
      <c r="M628" s="236"/>
      <c r="N628" s="237"/>
      <c r="O628" s="237"/>
      <c r="P628" s="237"/>
      <c r="Q628" s="237"/>
      <c r="R628" s="237"/>
      <c r="S628" s="237"/>
      <c r="T628" s="238"/>
      <c r="AT628" s="239" t="s">
        <v>177</v>
      </c>
      <c r="AU628" s="239" t="s">
        <v>80</v>
      </c>
      <c r="AV628" s="13" t="s">
        <v>80</v>
      </c>
      <c r="AW628" s="13" t="s">
        <v>35</v>
      </c>
      <c r="AX628" s="13" t="s">
        <v>71</v>
      </c>
      <c r="AY628" s="239" t="s">
        <v>168</v>
      </c>
    </row>
    <row r="629" spans="2:65" s="13" customFormat="1" ht="13.5">
      <c r="B629" s="229"/>
      <c r="C629" s="230"/>
      <c r="D629" s="219" t="s">
        <v>177</v>
      </c>
      <c r="E629" s="231" t="s">
        <v>21</v>
      </c>
      <c r="F629" s="232" t="s">
        <v>2616</v>
      </c>
      <c r="G629" s="230"/>
      <c r="H629" s="233">
        <v>79.92</v>
      </c>
      <c r="I629" s="234"/>
      <c r="J629" s="230"/>
      <c r="K629" s="230"/>
      <c r="L629" s="235"/>
      <c r="M629" s="236"/>
      <c r="N629" s="237"/>
      <c r="O629" s="237"/>
      <c r="P629" s="237"/>
      <c r="Q629" s="237"/>
      <c r="R629" s="237"/>
      <c r="S629" s="237"/>
      <c r="T629" s="238"/>
      <c r="AT629" s="239" t="s">
        <v>177</v>
      </c>
      <c r="AU629" s="239" t="s">
        <v>80</v>
      </c>
      <c r="AV629" s="13" t="s">
        <v>80</v>
      </c>
      <c r="AW629" s="13" t="s">
        <v>35</v>
      </c>
      <c r="AX629" s="13" t="s">
        <v>71</v>
      </c>
      <c r="AY629" s="239" t="s">
        <v>168</v>
      </c>
    </row>
    <row r="630" spans="2:65" s="13" customFormat="1" ht="13.5">
      <c r="B630" s="229"/>
      <c r="C630" s="230"/>
      <c r="D630" s="219" t="s">
        <v>177</v>
      </c>
      <c r="E630" s="231" t="s">
        <v>21</v>
      </c>
      <c r="F630" s="232" t="s">
        <v>2617</v>
      </c>
      <c r="G630" s="230"/>
      <c r="H630" s="233">
        <v>7.44</v>
      </c>
      <c r="I630" s="234"/>
      <c r="J630" s="230"/>
      <c r="K630" s="230"/>
      <c r="L630" s="235"/>
      <c r="M630" s="236"/>
      <c r="N630" s="237"/>
      <c r="O630" s="237"/>
      <c r="P630" s="237"/>
      <c r="Q630" s="237"/>
      <c r="R630" s="237"/>
      <c r="S630" s="237"/>
      <c r="T630" s="238"/>
      <c r="AT630" s="239" t="s">
        <v>177</v>
      </c>
      <c r="AU630" s="239" t="s">
        <v>80</v>
      </c>
      <c r="AV630" s="13" t="s">
        <v>80</v>
      </c>
      <c r="AW630" s="13" t="s">
        <v>35</v>
      </c>
      <c r="AX630" s="13" t="s">
        <v>71</v>
      </c>
      <c r="AY630" s="239" t="s">
        <v>168</v>
      </c>
    </row>
    <row r="631" spans="2:65" s="13" customFormat="1" ht="13.5">
      <c r="B631" s="229"/>
      <c r="C631" s="230"/>
      <c r="D631" s="219" t="s">
        <v>177</v>
      </c>
      <c r="E631" s="231" t="s">
        <v>21</v>
      </c>
      <c r="F631" s="232" t="s">
        <v>2618</v>
      </c>
      <c r="G631" s="230"/>
      <c r="H631" s="233">
        <v>6.51</v>
      </c>
      <c r="I631" s="234"/>
      <c r="J631" s="230"/>
      <c r="K631" s="230"/>
      <c r="L631" s="235"/>
      <c r="M631" s="236"/>
      <c r="N631" s="237"/>
      <c r="O631" s="237"/>
      <c r="P631" s="237"/>
      <c r="Q631" s="237"/>
      <c r="R631" s="237"/>
      <c r="S631" s="237"/>
      <c r="T631" s="238"/>
      <c r="AT631" s="239" t="s">
        <v>177</v>
      </c>
      <c r="AU631" s="239" t="s">
        <v>80</v>
      </c>
      <c r="AV631" s="13" t="s">
        <v>80</v>
      </c>
      <c r="AW631" s="13" t="s">
        <v>35</v>
      </c>
      <c r="AX631" s="13" t="s">
        <v>71</v>
      </c>
      <c r="AY631" s="239" t="s">
        <v>168</v>
      </c>
    </row>
    <row r="632" spans="2:65" s="14" customFormat="1" ht="13.5">
      <c r="B632" s="240"/>
      <c r="C632" s="241"/>
      <c r="D632" s="242" t="s">
        <v>177</v>
      </c>
      <c r="E632" s="243" t="s">
        <v>21</v>
      </c>
      <c r="F632" s="244" t="s">
        <v>184</v>
      </c>
      <c r="G632" s="241"/>
      <c r="H632" s="245">
        <v>286.93299999999999</v>
      </c>
      <c r="I632" s="246"/>
      <c r="J632" s="241"/>
      <c r="K632" s="241"/>
      <c r="L632" s="247"/>
      <c r="M632" s="248"/>
      <c r="N632" s="249"/>
      <c r="O632" s="249"/>
      <c r="P632" s="249"/>
      <c r="Q632" s="249"/>
      <c r="R632" s="249"/>
      <c r="S632" s="249"/>
      <c r="T632" s="250"/>
      <c r="AT632" s="251" t="s">
        <v>177</v>
      </c>
      <c r="AU632" s="251" t="s">
        <v>80</v>
      </c>
      <c r="AV632" s="14" t="s">
        <v>175</v>
      </c>
      <c r="AW632" s="14" t="s">
        <v>35</v>
      </c>
      <c r="AX632" s="14" t="s">
        <v>78</v>
      </c>
      <c r="AY632" s="251" t="s">
        <v>168</v>
      </c>
    </row>
    <row r="633" spans="2:65" s="1" customFormat="1" ht="22.5" customHeight="1">
      <c r="B633" s="42"/>
      <c r="C633" s="205" t="s">
        <v>897</v>
      </c>
      <c r="D633" s="205" t="s">
        <v>170</v>
      </c>
      <c r="E633" s="206" t="s">
        <v>821</v>
      </c>
      <c r="F633" s="207" t="s">
        <v>822</v>
      </c>
      <c r="G633" s="208" t="s">
        <v>173</v>
      </c>
      <c r="H633" s="209">
        <v>906.09699999999998</v>
      </c>
      <c r="I633" s="210"/>
      <c r="J633" s="211">
        <f>ROUND(I633*H633,2)</f>
        <v>0</v>
      </c>
      <c r="K633" s="207" t="s">
        <v>174</v>
      </c>
      <c r="L633" s="62"/>
      <c r="M633" s="212" t="s">
        <v>21</v>
      </c>
      <c r="N633" s="213" t="s">
        <v>42</v>
      </c>
      <c r="O633" s="43"/>
      <c r="P633" s="214">
        <f>O633*H633</f>
        <v>0</v>
      </c>
      <c r="Q633" s="214">
        <v>0</v>
      </c>
      <c r="R633" s="214">
        <f>Q633*H633</f>
        <v>0</v>
      </c>
      <c r="S633" s="214">
        <v>0</v>
      </c>
      <c r="T633" s="215">
        <f>S633*H633</f>
        <v>0</v>
      </c>
      <c r="AR633" s="25" t="s">
        <v>175</v>
      </c>
      <c r="AT633" s="25" t="s">
        <v>170</v>
      </c>
      <c r="AU633" s="25" t="s">
        <v>80</v>
      </c>
      <c r="AY633" s="25" t="s">
        <v>168</v>
      </c>
      <c r="BE633" s="216">
        <f>IF(N633="základní",J633,0)</f>
        <v>0</v>
      </c>
      <c r="BF633" s="216">
        <f>IF(N633="snížená",J633,0)</f>
        <v>0</v>
      </c>
      <c r="BG633" s="216">
        <f>IF(N633="zákl. přenesená",J633,0)</f>
        <v>0</v>
      </c>
      <c r="BH633" s="216">
        <f>IF(N633="sníž. přenesená",J633,0)</f>
        <v>0</v>
      </c>
      <c r="BI633" s="216">
        <f>IF(N633="nulová",J633,0)</f>
        <v>0</v>
      </c>
      <c r="BJ633" s="25" t="s">
        <v>78</v>
      </c>
      <c r="BK633" s="216">
        <f>ROUND(I633*H633,2)</f>
        <v>0</v>
      </c>
      <c r="BL633" s="25" t="s">
        <v>175</v>
      </c>
      <c r="BM633" s="25" t="s">
        <v>2619</v>
      </c>
    </row>
    <row r="634" spans="2:65" s="12" customFormat="1" ht="13.5">
      <c r="B634" s="217"/>
      <c r="C634" s="218"/>
      <c r="D634" s="219" t="s">
        <v>177</v>
      </c>
      <c r="E634" s="220" t="s">
        <v>21</v>
      </c>
      <c r="F634" s="221" t="s">
        <v>406</v>
      </c>
      <c r="G634" s="218"/>
      <c r="H634" s="222" t="s">
        <v>21</v>
      </c>
      <c r="I634" s="223"/>
      <c r="J634" s="218"/>
      <c r="K634" s="218"/>
      <c r="L634" s="224"/>
      <c r="M634" s="225"/>
      <c r="N634" s="226"/>
      <c r="O634" s="226"/>
      <c r="P634" s="226"/>
      <c r="Q634" s="226"/>
      <c r="R634" s="226"/>
      <c r="S634" s="226"/>
      <c r="T634" s="227"/>
      <c r="AT634" s="228" t="s">
        <v>177</v>
      </c>
      <c r="AU634" s="228" t="s">
        <v>80</v>
      </c>
      <c r="AV634" s="12" t="s">
        <v>78</v>
      </c>
      <c r="AW634" s="12" t="s">
        <v>35</v>
      </c>
      <c r="AX634" s="12" t="s">
        <v>71</v>
      </c>
      <c r="AY634" s="228" t="s">
        <v>168</v>
      </c>
    </row>
    <row r="635" spans="2:65" s="12" customFormat="1" ht="13.5">
      <c r="B635" s="217"/>
      <c r="C635" s="218"/>
      <c r="D635" s="219" t="s">
        <v>177</v>
      </c>
      <c r="E635" s="220" t="s">
        <v>21</v>
      </c>
      <c r="F635" s="221" t="s">
        <v>2620</v>
      </c>
      <c r="G635" s="218"/>
      <c r="H635" s="222" t="s">
        <v>21</v>
      </c>
      <c r="I635" s="223"/>
      <c r="J635" s="218"/>
      <c r="K635" s="218"/>
      <c r="L635" s="224"/>
      <c r="M635" s="225"/>
      <c r="N635" s="226"/>
      <c r="O635" s="226"/>
      <c r="P635" s="226"/>
      <c r="Q635" s="226"/>
      <c r="R635" s="226"/>
      <c r="S635" s="226"/>
      <c r="T635" s="227"/>
      <c r="AT635" s="228" t="s">
        <v>177</v>
      </c>
      <c r="AU635" s="228" t="s">
        <v>80</v>
      </c>
      <c r="AV635" s="12" t="s">
        <v>78</v>
      </c>
      <c r="AW635" s="12" t="s">
        <v>35</v>
      </c>
      <c r="AX635" s="12" t="s">
        <v>71</v>
      </c>
      <c r="AY635" s="228" t="s">
        <v>168</v>
      </c>
    </row>
    <row r="636" spans="2:65" s="12" customFormat="1" ht="13.5">
      <c r="B636" s="217"/>
      <c r="C636" s="218"/>
      <c r="D636" s="219" t="s">
        <v>177</v>
      </c>
      <c r="E636" s="220" t="s">
        <v>21</v>
      </c>
      <c r="F636" s="221" t="s">
        <v>2352</v>
      </c>
      <c r="G636" s="218"/>
      <c r="H636" s="222" t="s">
        <v>21</v>
      </c>
      <c r="I636" s="223"/>
      <c r="J636" s="218"/>
      <c r="K636" s="218"/>
      <c r="L636" s="224"/>
      <c r="M636" s="225"/>
      <c r="N636" s="226"/>
      <c r="O636" s="226"/>
      <c r="P636" s="226"/>
      <c r="Q636" s="226"/>
      <c r="R636" s="226"/>
      <c r="S636" s="226"/>
      <c r="T636" s="227"/>
      <c r="AT636" s="228" t="s">
        <v>177</v>
      </c>
      <c r="AU636" s="228" t="s">
        <v>80</v>
      </c>
      <c r="AV636" s="12" t="s">
        <v>78</v>
      </c>
      <c r="AW636" s="12" t="s">
        <v>35</v>
      </c>
      <c r="AX636" s="12" t="s">
        <v>71</v>
      </c>
      <c r="AY636" s="228" t="s">
        <v>168</v>
      </c>
    </row>
    <row r="637" spans="2:65" s="13" customFormat="1" ht="13.5">
      <c r="B637" s="229"/>
      <c r="C637" s="230"/>
      <c r="D637" s="219" t="s">
        <v>177</v>
      </c>
      <c r="E637" s="231" t="s">
        <v>21</v>
      </c>
      <c r="F637" s="232" t="s">
        <v>2621</v>
      </c>
      <c r="G637" s="230"/>
      <c r="H637" s="233">
        <v>12.92</v>
      </c>
      <c r="I637" s="234"/>
      <c r="J637" s="230"/>
      <c r="K637" s="230"/>
      <c r="L637" s="235"/>
      <c r="M637" s="236"/>
      <c r="N637" s="237"/>
      <c r="O637" s="237"/>
      <c r="P637" s="237"/>
      <c r="Q637" s="237"/>
      <c r="R637" s="237"/>
      <c r="S637" s="237"/>
      <c r="T637" s="238"/>
      <c r="AT637" s="239" t="s">
        <v>177</v>
      </c>
      <c r="AU637" s="239" t="s">
        <v>80</v>
      </c>
      <c r="AV637" s="13" t="s">
        <v>80</v>
      </c>
      <c r="AW637" s="13" t="s">
        <v>35</v>
      </c>
      <c r="AX637" s="13" t="s">
        <v>71</v>
      </c>
      <c r="AY637" s="239" t="s">
        <v>168</v>
      </c>
    </row>
    <row r="638" spans="2:65" s="12" customFormat="1" ht="13.5">
      <c r="B638" s="217"/>
      <c r="C638" s="218"/>
      <c r="D638" s="219" t="s">
        <v>177</v>
      </c>
      <c r="E638" s="220" t="s">
        <v>21</v>
      </c>
      <c r="F638" s="221" t="s">
        <v>2359</v>
      </c>
      <c r="G638" s="218"/>
      <c r="H638" s="222" t="s">
        <v>21</v>
      </c>
      <c r="I638" s="223"/>
      <c r="J638" s="218"/>
      <c r="K638" s="218"/>
      <c r="L638" s="224"/>
      <c r="M638" s="225"/>
      <c r="N638" s="226"/>
      <c r="O638" s="226"/>
      <c r="P638" s="226"/>
      <c r="Q638" s="226"/>
      <c r="R638" s="226"/>
      <c r="S638" s="226"/>
      <c r="T638" s="227"/>
      <c r="AT638" s="228" t="s">
        <v>177</v>
      </c>
      <c r="AU638" s="228" t="s">
        <v>80</v>
      </c>
      <c r="AV638" s="12" t="s">
        <v>78</v>
      </c>
      <c r="AW638" s="12" t="s">
        <v>35</v>
      </c>
      <c r="AX638" s="12" t="s">
        <v>71</v>
      </c>
      <c r="AY638" s="228" t="s">
        <v>168</v>
      </c>
    </row>
    <row r="639" spans="2:65" s="13" customFormat="1" ht="13.5">
      <c r="B639" s="229"/>
      <c r="C639" s="230"/>
      <c r="D639" s="219" t="s">
        <v>177</v>
      </c>
      <c r="E639" s="231" t="s">
        <v>21</v>
      </c>
      <c r="F639" s="232" t="s">
        <v>2360</v>
      </c>
      <c r="G639" s="230"/>
      <c r="H639" s="233">
        <v>0.79200000000000004</v>
      </c>
      <c r="I639" s="234"/>
      <c r="J639" s="230"/>
      <c r="K639" s="230"/>
      <c r="L639" s="235"/>
      <c r="M639" s="236"/>
      <c r="N639" s="237"/>
      <c r="O639" s="237"/>
      <c r="P639" s="237"/>
      <c r="Q639" s="237"/>
      <c r="R639" s="237"/>
      <c r="S639" s="237"/>
      <c r="T639" s="238"/>
      <c r="AT639" s="239" t="s">
        <v>177</v>
      </c>
      <c r="AU639" s="239" t="s">
        <v>80</v>
      </c>
      <c r="AV639" s="13" t="s">
        <v>80</v>
      </c>
      <c r="AW639" s="13" t="s">
        <v>35</v>
      </c>
      <c r="AX639" s="13" t="s">
        <v>71</v>
      </c>
      <c r="AY639" s="239" t="s">
        <v>168</v>
      </c>
    </row>
    <row r="640" spans="2:65" s="12" customFormat="1" ht="13.5">
      <c r="B640" s="217"/>
      <c r="C640" s="218"/>
      <c r="D640" s="219" t="s">
        <v>177</v>
      </c>
      <c r="E640" s="220" t="s">
        <v>21</v>
      </c>
      <c r="F640" s="221" t="s">
        <v>2622</v>
      </c>
      <c r="G640" s="218"/>
      <c r="H640" s="222" t="s">
        <v>21</v>
      </c>
      <c r="I640" s="223"/>
      <c r="J640" s="218"/>
      <c r="K640" s="218"/>
      <c r="L640" s="224"/>
      <c r="M640" s="225"/>
      <c r="N640" s="226"/>
      <c r="O640" s="226"/>
      <c r="P640" s="226"/>
      <c r="Q640" s="226"/>
      <c r="R640" s="226"/>
      <c r="S640" s="226"/>
      <c r="T640" s="227"/>
      <c r="AT640" s="228" t="s">
        <v>177</v>
      </c>
      <c r="AU640" s="228" t="s">
        <v>80</v>
      </c>
      <c r="AV640" s="12" t="s">
        <v>78</v>
      </c>
      <c r="AW640" s="12" t="s">
        <v>35</v>
      </c>
      <c r="AX640" s="12" t="s">
        <v>71</v>
      </c>
      <c r="AY640" s="228" t="s">
        <v>168</v>
      </c>
    </row>
    <row r="641" spans="2:51" s="12" customFormat="1" ht="13.5">
      <c r="B641" s="217"/>
      <c r="C641" s="218"/>
      <c r="D641" s="219" t="s">
        <v>177</v>
      </c>
      <c r="E641" s="220" t="s">
        <v>21</v>
      </c>
      <c r="F641" s="221" t="s">
        <v>2352</v>
      </c>
      <c r="G641" s="218"/>
      <c r="H641" s="222" t="s">
        <v>21</v>
      </c>
      <c r="I641" s="223"/>
      <c r="J641" s="218"/>
      <c r="K641" s="218"/>
      <c r="L641" s="224"/>
      <c r="M641" s="225"/>
      <c r="N641" s="226"/>
      <c r="O641" s="226"/>
      <c r="P641" s="226"/>
      <c r="Q641" s="226"/>
      <c r="R641" s="226"/>
      <c r="S641" s="226"/>
      <c r="T641" s="227"/>
      <c r="AT641" s="228" t="s">
        <v>177</v>
      </c>
      <c r="AU641" s="228" t="s">
        <v>80</v>
      </c>
      <c r="AV641" s="12" t="s">
        <v>78</v>
      </c>
      <c r="AW641" s="12" t="s">
        <v>35</v>
      </c>
      <c r="AX641" s="12" t="s">
        <v>71</v>
      </c>
      <c r="AY641" s="228" t="s">
        <v>168</v>
      </c>
    </row>
    <row r="642" spans="2:51" s="13" customFormat="1" ht="13.5">
      <c r="B642" s="229"/>
      <c r="C642" s="230"/>
      <c r="D642" s="219" t="s">
        <v>177</v>
      </c>
      <c r="E642" s="231" t="s">
        <v>21</v>
      </c>
      <c r="F642" s="232" t="s">
        <v>2623</v>
      </c>
      <c r="G642" s="230"/>
      <c r="H642" s="233">
        <v>333.2</v>
      </c>
      <c r="I642" s="234"/>
      <c r="J642" s="230"/>
      <c r="K642" s="230"/>
      <c r="L642" s="235"/>
      <c r="M642" s="236"/>
      <c r="N642" s="237"/>
      <c r="O642" s="237"/>
      <c r="P642" s="237"/>
      <c r="Q642" s="237"/>
      <c r="R642" s="237"/>
      <c r="S642" s="237"/>
      <c r="T642" s="238"/>
      <c r="AT642" s="239" t="s">
        <v>177</v>
      </c>
      <c r="AU642" s="239" t="s">
        <v>80</v>
      </c>
      <c r="AV642" s="13" t="s">
        <v>80</v>
      </c>
      <c r="AW642" s="13" t="s">
        <v>35</v>
      </c>
      <c r="AX642" s="13" t="s">
        <v>71</v>
      </c>
      <c r="AY642" s="239" t="s">
        <v>168</v>
      </c>
    </row>
    <row r="643" spans="2:51" s="13" customFormat="1" ht="13.5">
      <c r="B643" s="229"/>
      <c r="C643" s="230"/>
      <c r="D643" s="219" t="s">
        <v>177</v>
      </c>
      <c r="E643" s="231" t="s">
        <v>21</v>
      </c>
      <c r="F643" s="232" t="s">
        <v>2624</v>
      </c>
      <c r="G643" s="230"/>
      <c r="H643" s="233">
        <v>15.95</v>
      </c>
      <c r="I643" s="234"/>
      <c r="J643" s="230"/>
      <c r="K643" s="230"/>
      <c r="L643" s="235"/>
      <c r="M643" s="236"/>
      <c r="N643" s="237"/>
      <c r="O643" s="237"/>
      <c r="P643" s="237"/>
      <c r="Q643" s="237"/>
      <c r="R643" s="237"/>
      <c r="S643" s="237"/>
      <c r="T643" s="238"/>
      <c r="AT643" s="239" t="s">
        <v>177</v>
      </c>
      <c r="AU643" s="239" t="s">
        <v>80</v>
      </c>
      <c r="AV643" s="13" t="s">
        <v>80</v>
      </c>
      <c r="AW643" s="13" t="s">
        <v>35</v>
      </c>
      <c r="AX643" s="13" t="s">
        <v>71</v>
      </c>
      <c r="AY643" s="239" t="s">
        <v>168</v>
      </c>
    </row>
    <row r="644" spans="2:51" s="13" customFormat="1" ht="13.5">
      <c r="B644" s="229"/>
      <c r="C644" s="230"/>
      <c r="D644" s="219" t="s">
        <v>177</v>
      </c>
      <c r="E644" s="231" t="s">
        <v>21</v>
      </c>
      <c r="F644" s="232" t="s">
        <v>2625</v>
      </c>
      <c r="G644" s="230"/>
      <c r="H644" s="233">
        <v>4.95</v>
      </c>
      <c r="I644" s="234"/>
      <c r="J644" s="230"/>
      <c r="K644" s="230"/>
      <c r="L644" s="235"/>
      <c r="M644" s="236"/>
      <c r="N644" s="237"/>
      <c r="O644" s="237"/>
      <c r="P644" s="237"/>
      <c r="Q644" s="237"/>
      <c r="R644" s="237"/>
      <c r="S644" s="237"/>
      <c r="T644" s="238"/>
      <c r="AT644" s="239" t="s">
        <v>177</v>
      </c>
      <c r="AU644" s="239" t="s">
        <v>80</v>
      </c>
      <c r="AV644" s="13" t="s">
        <v>80</v>
      </c>
      <c r="AW644" s="13" t="s">
        <v>35</v>
      </c>
      <c r="AX644" s="13" t="s">
        <v>71</v>
      </c>
      <c r="AY644" s="239" t="s">
        <v>168</v>
      </c>
    </row>
    <row r="645" spans="2:51" s="13" customFormat="1" ht="13.5">
      <c r="B645" s="229"/>
      <c r="C645" s="230"/>
      <c r="D645" s="219" t="s">
        <v>177</v>
      </c>
      <c r="E645" s="231" t="s">
        <v>21</v>
      </c>
      <c r="F645" s="232" t="s">
        <v>2626</v>
      </c>
      <c r="G645" s="230"/>
      <c r="H645" s="233">
        <v>-4.75</v>
      </c>
      <c r="I645" s="234"/>
      <c r="J645" s="230"/>
      <c r="K645" s="230"/>
      <c r="L645" s="235"/>
      <c r="M645" s="236"/>
      <c r="N645" s="237"/>
      <c r="O645" s="237"/>
      <c r="P645" s="237"/>
      <c r="Q645" s="237"/>
      <c r="R645" s="237"/>
      <c r="S645" s="237"/>
      <c r="T645" s="238"/>
      <c r="AT645" s="239" t="s">
        <v>177</v>
      </c>
      <c r="AU645" s="239" t="s">
        <v>80</v>
      </c>
      <c r="AV645" s="13" t="s">
        <v>80</v>
      </c>
      <c r="AW645" s="13" t="s">
        <v>35</v>
      </c>
      <c r="AX645" s="13" t="s">
        <v>71</v>
      </c>
      <c r="AY645" s="239" t="s">
        <v>168</v>
      </c>
    </row>
    <row r="646" spans="2:51" s="13" customFormat="1" ht="13.5">
      <c r="B646" s="229"/>
      <c r="C646" s="230"/>
      <c r="D646" s="219" t="s">
        <v>177</v>
      </c>
      <c r="E646" s="231" t="s">
        <v>21</v>
      </c>
      <c r="F646" s="232" t="s">
        <v>2627</v>
      </c>
      <c r="G646" s="230"/>
      <c r="H646" s="233">
        <v>-2.2050000000000001</v>
      </c>
      <c r="I646" s="234"/>
      <c r="J646" s="230"/>
      <c r="K646" s="230"/>
      <c r="L646" s="235"/>
      <c r="M646" s="236"/>
      <c r="N646" s="237"/>
      <c r="O646" s="237"/>
      <c r="P646" s="237"/>
      <c r="Q646" s="237"/>
      <c r="R646" s="237"/>
      <c r="S646" s="237"/>
      <c r="T646" s="238"/>
      <c r="AT646" s="239" t="s">
        <v>177</v>
      </c>
      <c r="AU646" s="239" t="s">
        <v>80</v>
      </c>
      <c r="AV646" s="13" t="s">
        <v>80</v>
      </c>
      <c r="AW646" s="13" t="s">
        <v>35</v>
      </c>
      <c r="AX646" s="13" t="s">
        <v>71</v>
      </c>
      <c r="AY646" s="239" t="s">
        <v>168</v>
      </c>
    </row>
    <row r="647" spans="2:51" s="13" customFormat="1" ht="13.5">
      <c r="B647" s="229"/>
      <c r="C647" s="230"/>
      <c r="D647" s="219" t="s">
        <v>177</v>
      </c>
      <c r="E647" s="231" t="s">
        <v>21</v>
      </c>
      <c r="F647" s="232" t="s">
        <v>2628</v>
      </c>
      <c r="G647" s="230"/>
      <c r="H647" s="233">
        <v>-9.18</v>
      </c>
      <c r="I647" s="234"/>
      <c r="J647" s="230"/>
      <c r="K647" s="230"/>
      <c r="L647" s="235"/>
      <c r="M647" s="236"/>
      <c r="N647" s="237"/>
      <c r="O647" s="237"/>
      <c r="P647" s="237"/>
      <c r="Q647" s="237"/>
      <c r="R647" s="237"/>
      <c r="S647" s="237"/>
      <c r="T647" s="238"/>
      <c r="AT647" s="239" t="s">
        <v>177</v>
      </c>
      <c r="AU647" s="239" t="s">
        <v>80</v>
      </c>
      <c r="AV647" s="13" t="s">
        <v>80</v>
      </c>
      <c r="AW647" s="13" t="s">
        <v>35</v>
      </c>
      <c r="AX647" s="13" t="s">
        <v>71</v>
      </c>
      <c r="AY647" s="239" t="s">
        <v>168</v>
      </c>
    </row>
    <row r="648" spans="2:51" s="13" customFormat="1" ht="13.5">
      <c r="B648" s="229"/>
      <c r="C648" s="230"/>
      <c r="D648" s="219" t="s">
        <v>177</v>
      </c>
      <c r="E648" s="231" t="s">
        <v>21</v>
      </c>
      <c r="F648" s="232" t="s">
        <v>2629</v>
      </c>
      <c r="G648" s="230"/>
      <c r="H648" s="233">
        <v>-9</v>
      </c>
      <c r="I648" s="234"/>
      <c r="J648" s="230"/>
      <c r="K648" s="230"/>
      <c r="L648" s="235"/>
      <c r="M648" s="236"/>
      <c r="N648" s="237"/>
      <c r="O648" s="237"/>
      <c r="P648" s="237"/>
      <c r="Q648" s="237"/>
      <c r="R648" s="237"/>
      <c r="S648" s="237"/>
      <c r="T648" s="238"/>
      <c r="AT648" s="239" t="s">
        <v>177</v>
      </c>
      <c r="AU648" s="239" t="s">
        <v>80</v>
      </c>
      <c r="AV648" s="13" t="s">
        <v>80</v>
      </c>
      <c r="AW648" s="13" t="s">
        <v>35</v>
      </c>
      <c r="AX648" s="13" t="s">
        <v>71</v>
      </c>
      <c r="AY648" s="239" t="s">
        <v>168</v>
      </c>
    </row>
    <row r="649" spans="2:51" s="13" customFormat="1" ht="13.5">
      <c r="B649" s="229"/>
      <c r="C649" s="230"/>
      <c r="D649" s="219" t="s">
        <v>177</v>
      </c>
      <c r="E649" s="231" t="s">
        <v>21</v>
      </c>
      <c r="F649" s="232" t="s">
        <v>2630</v>
      </c>
      <c r="G649" s="230"/>
      <c r="H649" s="233">
        <v>-13.5</v>
      </c>
      <c r="I649" s="234"/>
      <c r="J649" s="230"/>
      <c r="K649" s="230"/>
      <c r="L649" s="235"/>
      <c r="M649" s="236"/>
      <c r="N649" s="237"/>
      <c r="O649" s="237"/>
      <c r="P649" s="237"/>
      <c r="Q649" s="237"/>
      <c r="R649" s="237"/>
      <c r="S649" s="237"/>
      <c r="T649" s="238"/>
      <c r="AT649" s="239" t="s">
        <v>177</v>
      </c>
      <c r="AU649" s="239" t="s">
        <v>80</v>
      </c>
      <c r="AV649" s="13" t="s">
        <v>80</v>
      </c>
      <c r="AW649" s="13" t="s">
        <v>35</v>
      </c>
      <c r="AX649" s="13" t="s">
        <v>71</v>
      </c>
      <c r="AY649" s="239" t="s">
        <v>168</v>
      </c>
    </row>
    <row r="650" spans="2:51" s="13" customFormat="1" ht="13.5">
      <c r="B650" s="229"/>
      <c r="C650" s="230"/>
      <c r="D650" s="219" t="s">
        <v>177</v>
      </c>
      <c r="E650" s="231" t="s">
        <v>21</v>
      </c>
      <c r="F650" s="232" t="s">
        <v>2631</v>
      </c>
      <c r="G650" s="230"/>
      <c r="H650" s="233">
        <v>-34.344000000000001</v>
      </c>
      <c r="I650" s="234"/>
      <c r="J650" s="230"/>
      <c r="K650" s="230"/>
      <c r="L650" s="235"/>
      <c r="M650" s="236"/>
      <c r="N650" s="237"/>
      <c r="O650" s="237"/>
      <c r="P650" s="237"/>
      <c r="Q650" s="237"/>
      <c r="R650" s="237"/>
      <c r="S650" s="237"/>
      <c r="T650" s="238"/>
      <c r="AT650" s="239" t="s">
        <v>177</v>
      </c>
      <c r="AU650" s="239" t="s">
        <v>80</v>
      </c>
      <c r="AV650" s="13" t="s">
        <v>80</v>
      </c>
      <c r="AW650" s="13" t="s">
        <v>35</v>
      </c>
      <c r="AX650" s="13" t="s">
        <v>71</v>
      </c>
      <c r="AY650" s="239" t="s">
        <v>168</v>
      </c>
    </row>
    <row r="651" spans="2:51" s="13" customFormat="1" ht="13.5">
      <c r="B651" s="229"/>
      <c r="C651" s="230"/>
      <c r="D651" s="219" t="s">
        <v>177</v>
      </c>
      <c r="E651" s="231" t="s">
        <v>21</v>
      </c>
      <c r="F651" s="232" t="s">
        <v>2632</v>
      </c>
      <c r="G651" s="230"/>
      <c r="H651" s="233">
        <v>-10.176</v>
      </c>
      <c r="I651" s="234"/>
      <c r="J651" s="230"/>
      <c r="K651" s="230"/>
      <c r="L651" s="235"/>
      <c r="M651" s="236"/>
      <c r="N651" s="237"/>
      <c r="O651" s="237"/>
      <c r="P651" s="237"/>
      <c r="Q651" s="237"/>
      <c r="R651" s="237"/>
      <c r="S651" s="237"/>
      <c r="T651" s="238"/>
      <c r="AT651" s="239" t="s">
        <v>177</v>
      </c>
      <c r="AU651" s="239" t="s">
        <v>80</v>
      </c>
      <c r="AV651" s="13" t="s">
        <v>80</v>
      </c>
      <c r="AW651" s="13" t="s">
        <v>35</v>
      </c>
      <c r="AX651" s="13" t="s">
        <v>71</v>
      </c>
      <c r="AY651" s="239" t="s">
        <v>168</v>
      </c>
    </row>
    <row r="652" spans="2:51" s="13" customFormat="1" ht="13.5">
      <c r="B652" s="229"/>
      <c r="C652" s="230"/>
      <c r="D652" s="219" t="s">
        <v>177</v>
      </c>
      <c r="E652" s="231" t="s">
        <v>21</v>
      </c>
      <c r="F652" s="232" t="s">
        <v>2633</v>
      </c>
      <c r="G652" s="230"/>
      <c r="H652" s="233">
        <v>-29.484000000000002</v>
      </c>
      <c r="I652" s="234"/>
      <c r="J652" s="230"/>
      <c r="K652" s="230"/>
      <c r="L652" s="235"/>
      <c r="M652" s="236"/>
      <c r="N652" s="237"/>
      <c r="O652" s="237"/>
      <c r="P652" s="237"/>
      <c r="Q652" s="237"/>
      <c r="R652" s="237"/>
      <c r="S652" s="237"/>
      <c r="T652" s="238"/>
      <c r="AT652" s="239" t="s">
        <v>177</v>
      </c>
      <c r="AU652" s="239" t="s">
        <v>80</v>
      </c>
      <c r="AV652" s="13" t="s">
        <v>80</v>
      </c>
      <c r="AW652" s="13" t="s">
        <v>35</v>
      </c>
      <c r="AX652" s="13" t="s">
        <v>71</v>
      </c>
      <c r="AY652" s="239" t="s">
        <v>168</v>
      </c>
    </row>
    <row r="653" spans="2:51" s="13" customFormat="1" ht="13.5">
      <c r="B653" s="229"/>
      <c r="C653" s="230"/>
      <c r="D653" s="219" t="s">
        <v>177</v>
      </c>
      <c r="E653" s="231" t="s">
        <v>21</v>
      </c>
      <c r="F653" s="232" t="s">
        <v>2634</v>
      </c>
      <c r="G653" s="230"/>
      <c r="H653" s="233">
        <v>-8.7360000000000007</v>
      </c>
      <c r="I653" s="234"/>
      <c r="J653" s="230"/>
      <c r="K653" s="230"/>
      <c r="L653" s="235"/>
      <c r="M653" s="236"/>
      <c r="N653" s="237"/>
      <c r="O653" s="237"/>
      <c r="P653" s="237"/>
      <c r="Q653" s="237"/>
      <c r="R653" s="237"/>
      <c r="S653" s="237"/>
      <c r="T653" s="238"/>
      <c r="AT653" s="239" t="s">
        <v>177</v>
      </c>
      <c r="AU653" s="239" t="s">
        <v>80</v>
      </c>
      <c r="AV653" s="13" t="s">
        <v>80</v>
      </c>
      <c r="AW653" s="13" t="s">
        <v>35</v>
      </c>
      <c r="AX653" s="13" t="s">
        <v>71</v>
      </c>
      <c r="AY653" s="239" t="s">
        <v>168</v>
      </c>
    </row>
    <row r="654" spans="2:51" s="12" customFormat="1" ht="13.5">
      <c r="B654" s="217"/>
      <c r="C654" s="218"/>
      <c r="D654" s="219" t="s">
        <v>177</v>
      </c>
      <c r="E654" s="220" t="s">
        <v>21</v>
      </c>
      <c r="F654" s="221" t="s">
        <v>2359</v>
      </c>
      <c r="G654" s="218"/>
      <c r="H654" s="222" t="s">
        <v>21</v>
      </c>
      <c r="I654" s="223"/>
      <c r="J654" s="218"/>
      <c r="K654" s="218"/>
      <c r="L654" s="224"/>
      <c r="M654" s="225"/>
      <c r="N654" s="226"/>
      <c r="O654" s="226"/>
      <c r="P654" s="226"/>
      <c r="Q654" s="226"/>
      <c r="R654" s="226"/>
      <c r="S654" s="226"/>
      <c r="T654" s="227"/>
      <c r="AT654" s="228" t="s">
        <v>177</v>
      </c>
      <c r="AU654" s="228" t="s">
        <v>80</v>
      </c>
      <c r="AV654" s="12" t="s">
        <v>78</v>
      </c>
      <c r="AW654" s="12" t="s">
        <v>35</v>
      </c>
      <c r="AX654" s="12" t="s">
        <v>71</v>
      </c>
      <c r="AY654" s="228" t="s">
        <v>168</v>
      </c>
    </row>
    <row r="655" spans="2:51" s="13" customFormat="1" ht="13.5">
      <c r="B655" s="229"/>
      <c r="C655" s="230"/>
      <c r="D655" s="219" t="s">
        <v>177</v>
      </c>
      <c r="E655" s="231" t="s">
        <v>21</v>
      </c>
      <c r="F655" s="232" t="s">
        <v>2635</v>
      </c>
      <c r="G655" s="230"/>
      <c r="H655" s="233">
        <v>192.2</v>
      </c>
      <c r="I655" s="234"/>
      <c r="J655" s="230"/>
      <c r="K655" s="230"/>
      <c r="L655" s="235"/>
      <c r="M655" s="236"/>
      <c r="N655" s="237"/>
      <c r="O655" s="237"/>
      <c r="P655" s="237"/>
      <c r="Q655" s="237"/>
      <c r="R655" s="237"/>
      <c r="S655" s="237"/>
      <c r="T655" s="238"/>
      <c r="AT655" s="239" t="s">
        <v>177</v>
      </c>
      <c r="AU655" s="239" t="s">
        <v>80</v>
      </c>
      <c r="AV655" s="13" t="s">
        <v>80</v>
      </c>
      <c r="AW655" s="13" t="s">
        <v>35</v>
      </c>
      <c r="AX655" s="13" t="s">
        <v>71</v>
      </c>
      <c r="AY655" s="239" t="s">
        <v>168</v>
      </c>
    </row>
    <row r="656" spans="2:51" s="13" customFormat="1" ht="13.5">
      <c r="B656" s="229"/>
      <c r="C656" s="230"/>
      <c r="D656" s="219" t="s">
        <v>177</v>
      </c>
      <c r="E656" s="231" t="s">
        <v>21</v>
      </c>
      <c r="F656" s="232" t="s">
        <v>2636</v>
      </c>
      <c r="G656" s="230"/>
      <c r="H656" s="233">
        <v>4.59</v>
      </c>
      <c r="I656" s="234"/>
      <c r="J656" s="230"/>
      <c r="K656" s="230"/>
      <c r="L656" s="235"/>
      <c r="M656" s="236"/>
      <c r="N656" s="237"/>
      <c r="O656" s="237"/>
      <c r="P656" s="237"/>
      <c r="Q656" s="237"/>
      <c r="R656" s="237"/>
      <c r="S656" s="237"/>
      <c r="T656" s="238"/>
      <c r="AT656" s="239" t="s">
        <v>177</v>
      </c>
      <c r="AU656" s="239" t="s">
        <v>80</v>
      </c>
      <c r="AV656" s="13" t="s">
        <v>80</v>
      </c>
      <c r="AW656" s="13" t="s">
        <v>35</v>
      </c>
      <c r="AX656" s="13" t="s">
        <v>71</v>
      </c>
      <c r="AY656" s="239" t="s">
        <v>168</v>
      </c>
    </row>
    <row r="657" spans="2:51" s="13" customFormat="1" ht="13.5">
      <c r="B657" s="229"/>
      <c r="C657" s="230"/>
      <c r="D657" s="219" t="s">
        <v>177</v>
      </c>
      <c r="E657" s="231" t="s">
        <v>21</v>
      </c>
      <c r="F657" s="232" t="s">
        <v>2637</v>
      </c>
      <c r="G657" s="230"/>
      <c r="H657" s="233">
        <v>1.1140000000000001</v>
      </c>
      <c r="I657" s="234"/>
      <c r="J657" s="230"/>
      <c r="K657" s="230"/>
      <c r="L657" s="235"/>
      <c r="M657" s="236"/>
      <c r="N657" s="237"/>
      <c r="O657" s="237"/>
      <c r="P657" s="237"/>
      <c r="Q657" s="237"/>
      <c r="R657" s="237"/>
      <c r="S657" s="237"/>
      <c r="T657" s="238"/>
      <c r="AT657" s="239" t="s">
        <v>177</v>
      </c>
      <c r="AU657" s="239" t="s">
        <v>80</v>
      </c>
      <c r="AV657" s="13" t="s">
        <v>80</v>
      </c>
      <c r="AW657" s="13" t="s">
        <v>35</v>
      </c>
      <c r="AX657" s="13" t="s">
        <v>71</v>
      </c>
      <c r="AY657" s="239" t="s">
        <v>168</v>
      </c>
    </row>
    <row r="658" spans="2:51" s="13" customFormat="1" ht="13.5">
      <c r="B658" s="229"/>
      <c r="C658" s="230"/>
      <c r="D658" s="219" t="s">
        <v>177</v>
      </c>
      <c r="E658" s="231" t="s">
        <v>21</v>
      </c>
      <c r="F658" s="232" t="s">
        <v>2638</v>
      </c>
      <c r="G658" s="230"/>
      <c r="H658" s="233">
        <v>1.385</v>
      </c>
      <c r="I658" s="234"/>
      <c r="J658" s="230"/>
      <c r="K658" s="230"/>
      <c r="L658" s="235"/>
      <c r="M658" s="236"/>
      <c r="N658" s="237"/>
      <c r="O658" s="237"/>
      <c r="P658" s="237"/>
      <c r="Q658" s="237"/>
      <c r="R658" s="237"/>
      <c r="S658" s="237"/>
      <c r="T658" s="238"/>
      <c r="AT658" s="239" t="s">
        <v>177</v>
      </c>
      <c r="AU658" s="239" t="s">
        <v>80</v>
      </c>
      <c r="AV658" s="13" t="s">
        <v>80</v>
      </c>
      <c r="AW658" s="13" t="s">
        <v>35</v>
      </c>
      <c r="AX658" s="13" t="s">
        <v>71</v>
      </c>
      <c r="AY658" s="239" t="s">
        <v>168</v>
      </c>
    </row>
    <row r="659" spans="2:51" s="13" customFormat="1" ht="13.5">
      <c r="B659" s="229"/>
      <c r="C659" s="230"/>
      <c r="D659" s="219" t="s">
        <v>177</v>
      </c>
      <c r="E659" s="231" t="s">
        <v>21</v>
      </c>
      <c r="F659" s="232" t="s">
        <v>2639</v>
      </c>
      <c r="G659" s="230"/>
      <c r="H659" s="233">
        <v>-1.9950000000000001</v>
      </c>
      <c r="I659" s="234"/>
      <c r="J659" s="230"/>
      <c r="K659" s="230"/>
      <c r="L659" s="235"/>
      <c r="M659" s="236"/>
      <c r="N659" s="237"/>
      <c r="O659" s="237"/>
      <c r="P659" s="237"/>
      <c r="Q659" s="237"/>
      <c r="R659" s="237"/>
      <c r="S659" s="237"/>
      <c r="T659" s="238"/>
      <c r="AT659" s="239" t="s">
        <v>177</v>
      </c>
      <c r="AU659" s="239" t="s">
        <v>80</v>
      </c>
      <c r="AV659" s="13" t="s">
        <v>80</v>
      </c>
      <c r="AW659" s="13" t="s">
        <v>35</v>
      </c>
      <c r="AX659" s="13" t="s">
        <v>71</v>
      </c>
      <c r="AY659" s="239" t="s">
        <v>168</v>
      </c>
    </row>
    <row r="660" spans="2:51" s="13" customFormat="1" ht="13.5">
      <c r="B660" s="229"/>
      <c r="C660" s="230"/>
      <c r="D660" s="219" t="s">
        <v>177</v>
      </c>
      <c r="E660" s="231" t="s">
        <v>21</v>
      </c>
      <c r="F660" s="232" t="s">
        <v>2640</v>
      </c>
      <c r="G660" s="230"/>
      <c r="H660" s="233">
        <v>-1.4379999999999999</v>
      </c>
      <c r="I660" s="234"/>
      <c r="J660" s="230"/>
      <c r="K660" s="230"/>
      <c r="L660" s="235"/>
      <c r="M660" s="236"/>
      <c r="N660" s="237"/>
      <c r="O660" s="237"/>
      <c r="P660" s="237"/>
      <c r="Q660" s="237"/>
      <c r="R660" s="237"/>
      <c r="S660" s="237"/>
      <c r="T660" s="238"/>
      <c r="AT660" s="239" t="s">
        <v>177</v>
      </c>
      <c r="AU660" s="239" t="s">
        <v>80</v>
      </c>
      <c r="AV660" s="13" t="s">
        <v>80</v>
      </c>
      <c r="AW660" s="13" t="s">
        <v>35</v>
      </c>
      <c r="AX660" s="13" t="s">
        <v>71</v>
      </c>
      <c r="AY660" s="239" t="s">
        <v>168</v>
      </c>
    </row>
    <row r="661" spans="2:51" s="13" customFormat="1" ht="13.5">
      <c r="B661" s="229"/>
      <c r="C661" s="230"/>
      <c r="D661" s="219" t="s">
        <v>177</v>
      </c>
      <c r="E661" s="231" t="s">
        <v>21</v>
      </c>
      <c r="F661" s="232" t="s">
        <v>2641</v>
      </c>
      <c r="G661" s="230"/>
      <c r="H661" s="233">
        <v>-6.1879999999999997</v>
      </c>
      <c r="I661" s="234"/>
      <c r="J661" s="230"/>
      <c r="K661" s="230"/>
      <c r="L661" s="235"/>
      <c r="M661" s="236"/>
      <c r="N661" s="237"/>
      <c r="O661" s="237"/>
      <c r="P661" s="237"/>
      <c r="Q661" s="237"/>
      <c r="R661" s="237"/>
      <c r="S661" s="237"/>
      <c r="T661" s="238"/>
      <c r="AT661" s="239" t="s">
        <v>177</v>
      </c>
      <c r="AU661" s="239" t="s">
        <v>80</v>
      </c>
      <c r="AV661" s="13" t="s">
        <v>80</v>
      </c>
      <c r="AW661" s="13" t="s">
        <v>35</v>
      </c>
      <c r="AX661" s="13" t="s">
        <v>71</v>
      </c>
      <c r="AY661" s="239" t="s">
        <v>168</v>
      </c>
    </row>
    <row r="662" spans="2:51" s="13" customFormat="1" ht="13.5">
      <c r="B662" s="229"/>
      <c r="C662" s="230"/>
      <c r="D662" s="219" t="s">
        <v>177</v>
      </c>
      <c r="E662" s="231" t="s">
        <v>21</v>
      </c>
      <c r="F662" s="232" t="s">
        <v>2642</v>
      </c>
      <c r="G662" s="230"/>
      <c r="H662" s="233">
        <v>-4.3680000000000003</v>
      </c>
      <c r="I662" s="234"/>
      <c r="J662" s="230"/>
      <c r="K662" s="230"/>
      <c r="L662" s="235"/>
      <c r="M662" s="236"/>
      <c r="N662" s="237"/>
      <c r="O662" s="237"/>
      <c r="P662" s="237"/>
      <c r="Q662" s="237"/>
      <c r="R662" s="237"/>
      <c r="S662" s="237"/>
      <c r="T662" s="238"/>
      <c r="AT662" s="239" t="s">
        <v>177</v>
      </c>
      <c r="AU662" s="239" t="s">
        <v>80</v>
      </c>
      <c r="AV662" s="13" t="s">
        <v>80</v>
      </c>
      <c r="AW662" s="13" t="s">
        <v>35</v>
      </c>
      <c r="AX662" s="13" t="s">
        <v>71</v>
      </c>
      <c r="AY662" s="239" t="s">
        <v>168</v>
      </c>
    </row>
    <row r="663" spans="2:51" s="13" customFormat="1" ht="13.5">
      <c r="B663" s="229"/>
      <c r="C663" s="230"/>
      <c r="D663" s="219" t="s">
        <v>177</v>
      </c>
      <c r="E663" s="231" t="s">
        <v>21</v>
      </c>
      <c r="F663" s="232" t="s">
        <v>2643</v>
      </c>
      <c r="G663" s="230"/>
      <c r="H663" s="233">
        <v>-3.72</v>
      </c>
      <c r="I663" s="234"/>
      <c r="J663" s="230"/>
      <c r="K663" s="230"/>
      <c r="L663" s="235"/>
      <c r="M663" s="236"/>
      <c r="N663" s="237"/>
      <c r="O663" s="237"/>
      <c r="P663" s="237"/>
      <c r="Q663" s="237"/>
      <c r="R663" s="237"/>
      <c r="S663" s="237"/>
      <c r="T663" s="238"/>
      <c r="AT663" s="239" t="s">
        <v>177</v>
      </c>
      <c r="AU663" s="239" t="s">
        <v>80</v>
      </c>
      <c r="AV663" s="13" t="s">
        <v>80</v>
      </c>
      <c r="AW663" s="13" t="s">
        <v>35</v>
      </c>
      <c r="AX663" s="13" t="s">
        <v>71</v>
      </c>
      <c r="AY663" s="239" t="s">
        <v>168</v>
      </c>
    </row>
    <row r="664" spans="2:51" s="12" customFormat="1" ht="13.5">
      <c r="B664" s="217"/>
      <c r="C664" s="218"/>
      <c r="D664" s="219" t="s">
        <v>177</v>
      </c>
      <c r="E664" s="220" t="s">
        <v>21</v>
      </c>
      <c r="F664" s="221" t="s">
        <v>2395</v>
      </c>
      <c r="G664" s="218"/>
      <c r="H664" s="222" t="s">
        <v>21</v>
      </c>
      <c r="I664" s="223"/>
      <c r="J664" s="218"/>
      <c r="K664" s="218"/>
      <c r="L664" s="224"/>
      <c r="M664" s="225"/>
      <c r="N664" s="226"/>
      <c r="O664" s="226"/>
      <c r="P664" s="226"/>
      <c r="Q664" s="226"/>
      <c r="R664" s="226"/>
      <c r="S664" s="226"/>
      <c r="T664" s="227"/>
      <c r="AT664" s="228" t="s">
        <v>177</v>
      </c>
      <c r="AU664" s="228" t="s">
        <v>80</v>
      </c>
      <c r="AV664" s="12" t="s">
        <v>78</v>
      </c>
      <c r="AW664" s="12" t="s">
        <v>35</v>
      </c>
      <c r="AX664" s="12" t="s">
        <v>71</v>
      </c>
      <c r="AY664" s="228" t="s">
        <v>168</v>
      </c>
    </row>
    <row r="665" spans="2:51" s="13" customFormat="1" ht="13.5">
      <c r="B665" s="229"/>
      <c r="C665" s="230"/>
      <c r="D665" s="219" t="s">
        <v>177</v>
      </c>
      <c r="E665" s="231" t="s">
        <v>21</v>
      </c>
      <c r="F665" s="232" t="s">
        <v>2644</v>
      </c>
      <c r="G665" s="230"/>
      <c r="H665" s="233">
        <v>316.10000000000002</v>
      </c>
      <c r="I665" s="234"/>
      <c r="J665" s="230"/>
      <c r="K665" s="230"/>
      <c r="L665" s="235"/>
      <c r="M665" s="236"/>
      <c r="N665" s="237"/>
      <c r="O665" s="237"/>
      <c r="P665" s="237"/>
      <c r="Q665" s="237"/>
      <c r="R665" s="237"/>
      <c r="S665" s="237"/>
      <c r="T665" s="238"/>
      <c r="AT665" s="239" t="s">
        <v>177</v>
      </c>
      <c r="AU665" s="239" t="s">
        <v>80</v>
      </c>
      <c r="AV665" s="13" t="s">
        <v>80</v>
      </c>
      <c r="AW665" s="13" t="s">
        <v>35</v>
      </c>
      <c r="AX665" s="13" t="s">
        <v>71</v>
      </c>
      <c r="AY665" s="239" t="s">
        <v>168</v>
      </c>
    </row>
    <row r="666" spans="2:51" s="13" customFormat="1" ht="13.5">
      <c r="B666" s="229"/>
      <c r="C666" s="230"/>
      <c r="D666" s="219" t="s">
        <v>177</v>
      </c>
      <c r="E666" s="231" t="s">
        <v>21</v>
      </c>
      <c r="F666" s="232" t="s">
        <v>2574</v>
      </c>
      <c r="G666" s="230"/>
      <c r="H666" s="233">
        <v>-1.0449999999999999</v>
      </c>
      <c r="I666" s="234"/>
      <c r="J666" s="230"/>
      <c r="K666" s="230"/>
      <c r="L666" s="235"/>
      <c r="M666" s="236"/>
      <c r="N666" s="237"/>
      <c r="O666" s="237"/>
      <c r="P666" s="237"/>
      <c r="Q666" s="237"/>
      <c r="R666" s="237"/>
      <c r="S666" s="237"/>
      <c r="T666" s="238"/>
      <c r="AT666" s="239" t="s">
        <v>177</v>
      </c>
      <c r="AU666" s="239" t="s">
        <v>80</v>
      </c>
      <c r="AV666" s="13" t="s">
        <v>80</v>
      </c>
      <c r="AW666" s="13" t="s">
        <v>35</v>
      </c>
      <c r="AX666" s="13" t="s">
        <v>71</v>
      </c>
      <c r="AY666" s="239" t="s">
        <v>168</v>
      </c>
    </row>
    <row r="667" spans="2:51" s="13" customFormat="1" ht="13.5">
      <c r="B667" s="229"/>
      <c r="C667" s="230"/>
      <c r="D667" s="219" t="s">
        <v>177</v>
      </c>
      <c r="E667" s="231" t="s">
        <v>21</v>
      </c>
      <c r="F667" s="232" t="s">
        <v>2645</v>
      </c>
      <c r="G667" s="230"/>
      <c r="H667" s="233">
        <v>-27</v>
      </c>
      <c r="I667" s="234"/>
      <c r="J667" s="230"/>
      <c r="K667" s="230"/>
      <c r="L667" s="235"/>
      <c r="M667" s="236"/>
      <c r="N667" s="237"/>
      <c r="O667" s="237"/>
      <c r="P667" s="237"/>
      <c r="Q667" s="237"/>
      <c r="R667" s="237"/>
      <c r="S667" s="237"/>
      <c r="T667" s="238"/>
      <c r="AT667" s="239" t="s">
        <v>177</v>
      </c>
      <c r="AU667" s="239" t="s">
        <v>80</v>
      </c>
      <c r="AV667" s="13" t="s">
        <v>80</v>
      </c>
      <c r="AW667" s="13" t="s">
        <v>35</v>
      </c>
      <c r="AX667" s="13" t="s">
        <v>71</v>
      </c>
      <c r="AY667" s="239" t="s">
        <v>168</v>
      </c>
    </row>
    <row r="668" spans="2:51" s="13" customFormat="1" ht="13.5">
      <c r="B668" s="229"/>
      <c r="C668" s="230"/>
      <c r="D668" s="219" t="s">
        <v>177</v>
      </c>
      <c r="E668" s="231" t="s">
        <v>21</v>
      </c>
      <c r="F668" s="232" t="s">
        <v>2646</v>
      </c>
      <c r="G668" s="230"/>
      <c r="H668" s="233">
        <v>-6</v>
      </c>
      <c r="I668" s="234"/>
      <c r="J668" s="230"/>
      <c r="K668" s="230"/>
      <c r="L668" s="235"/>
      <c r="M668" s="236"/>
      <c r="N668" s="237"/>
      <c r="O668" s="237"/>
      <c r="P668" s="237"/>
      <c r="Q668" s="237"/>
      <c r="R668" s="237"/>
      <c r="S668" s="237"/>
      <c r="T668" s="238"/>
      <c r="AT668" s="239" t="s">
        <v>177</v>
      </c>
      <c r="AU668" s="239" t="s">
        <v>80</v>
      </c>
      <c r="AV668" s="13" t="s">
        <v>80</v>
      </c>
      <c r="AW668" s="13" t="s">
        <v>35</v>
      </c>
      <c r="AX668" s="13" t="s">
        <v>71</v>
      </c>
      <c r="AY668" s="239" t="s">
        <v>168</v>
      </c>
    </row>
    <row r="669" spans="2:51" s="13" customFormat="1" ht="13.5">
      <c r="B669" s="229"/>
      <c r="C669" s="230"/>
      <c r="D669" s="219" t="s">
        <v>177</v>
      </c>
      <c r="E669" s="231" t="s">
        <v>21</v>
      </c>
      <c r="F669" s="232" t="s">
        <v>2647</v>
      </c>
      <c r="G669" s="230"/>
      <c r="H669" s="233">
        <v>-45.792000000000002</v>
      </c>
      <c r="I669" s="234"/>
      <c r="J669" s="230"/>
      <c r="K669" s="230"/>
      <c r="L669" s="235"/>
      <c r="M669" s="236"/>
      <c r="N669" s="237"/>
      <c r="O669" s="237"/>
      <c r="P669" s="237"/>
      <c r="Q669" s="237"/>
      <c r="R669" s="237"/>
      <c r="S669" s="237"/>
      <c r="T669" s="238"/>
      <c r="AT669" s="239" t="s">
        <v>177</v>
      </c>
      <c r="AU669" s="239" t="s">
        <v>80</v>
      </c>
      <c r="AV669" s="13" t="s">
        <v>80</v>
      </c>
      <c r="AW669" s="13" t="s">
        <v>35</v>
      </c>
      <c r="AX669" s="13" t="s">
        <v>71</v>
      </c>
      <c r="AY669" s="239" t="s">
        <v>168</v>
      </c>
    </row>
    <row r="670" spans="2:51" s="13" customFormat="1" ht="13.5">
      <c r="B670" s="229"/>
      <c r="C670" s="230"/>
      <c r="D670" s="219" t="s">
        <v>177</v>
      </c>
      <c r="E670" s="231" t="s">
        <v>21</v>
      </c>
      <c r="F670" s="232" t="s">
        <v>2632</v>
      </c>
      <c r="G670" s="230"/>
      <c r="H670" s="233">
        <v>-10.176</v>
      </c>
      <c r="I670" s="234"/>
      <c r="J670" s="230"/>
      <c r="K670" s="230"/>
      <c r="L670" s="235"/>
      <c r="M670" s="236"/>
      <c r="N670" s="237"/>
      <c r="O670" s="237"/>
      <c r="P670" s="237"/>
      <c r="Q670" s="237"/>
      <c r="R670" s="237"/>
      <c r="S670" s="237"/>
      <c r="T670" s="238"/>
      <c r="AT670" s="239" t="s">
        <v>177</v>
      </c>
      <c r="AU670" s="239" t="s">
        <v>80</v>
      </c>
      <c r="AV670" s="13" t="s">
        <v>80</v>
      </c>
      <c r="AW670" s="13" t="s">
        <v>35</v>
      </c>
      <c r="AX670" s="13" t="s">
        <v>71</v>
      </c>
      <c r="AY670" s="239" t="s">
        <v>168</v>
      </c>
    </row>
    <row r="671" spans="2:51" s="13" customFormat="1" ht="13.5">
      <c r="B671" s="229"/>
      <c r="C671" s="230"/>
      <c r="D671" s="219" t="s">
        <v>177</v>
      </c>
      <c r="E671" s="231" t="s">
        <v>21</v>
      </c>
      <c r="F671" s="232" t="s">
        <v>2648</v>
      </c>
      <c r="G671" s="230"/>
      <c r="H671" s="233">
        <v>-39.96</v>
      </c>
      <c r="I671" s="234"/>
      <c r="J671" s="230"/>
      <c r="K671" s="230"/>
      <c r="L671" s="235"/>
      <c r="M671" s="236"/>
      <c r="N671" s="237"/>
      <c r="O671" s="237"/>
      <c r="P671" s="237"/>
      <c r="Q671" s="237"/>
      <c r="R671" s="237"/>
      <c r="S671" s="237"/>
      <c r="T671" s="238"/>
      <c r="AT671" s="239" t="s">
        <v>177</v>
      </c>
      <c r="AU671" s="239" t="s">
        <v>80</v>
      </c>
      <c r="AV671" s="13" t="s">
        <v>80</v>
      </c>
      <c r="AW671" s="13" t="s">
        <v>35</v>
      </c>
      <c r="AX671" s="13" t="s">
        <v>71</v>
      </c>
      <c r="AY671" s="239" t="s">
        <v>168</v>
      </c>
    </row>
    <row r="672" spans="2:51" s="13" customFormat="1" ht="13.5">
      <c r="B672" s="229"/>
      <c r="C672" s="230"/>
      <c r="D672" s="219" t="s">
        <v>177</v>
      </c>
      <c r="E672" s="231" t="s">
        <v>21</v>
      </c>
      <c r="F672" s="232" t="s">
        <v>2649</v>
      </c>
      <c r="G672" s="230"/>
      <c r="H672" s="233">
        <v>-8.8800000000000008</v>
      </c>
      <c r="I672" s="234"/>
      <c r="J672" s="230"/>
      <c r="K672" s="230"/>
      <c r="L672" s="235"/>
      <c r="M672" s="236"/>
      <c r="N672" s="237"/>
      <c r="O672" s="237"/>
      <c r="P672" s="237"/>
      <c r="Q672" s="237"/>
      <c r="R672" s="237"/>
      <c r="S672" s="237"/>
      <c r="T672" s="238"/>
      <c r="AT672" s="239" t="s">
        <v>177</v>
      </c>
      <c r="AU672" s="239" t="s">
        <v>80</v>
      </c>
      <c r="AV672" s="13" t="s">
        <v>80</v>
      </c>
      <c r="AW672" s="13" t="s">
        <v>35</v>
      </c>
      <c r="AX672" s="13" t="s">
        <v>71</v>
      </c>
      <c r="AY672" s="239" t="s">
        <v>168</v>
      </c>
    </row>
    <row r="673" spans="2:51" s="12" customFormat="1" ht="13.5">
      <c r="B673" s="217"/>
      <c r="C673" s="218"/>
      <c r="D673" s="219" t="s">
        <v>177</v>
      </c>
      <c r="E673" s="220" t="s">
        <v>21</v>
      </c>
      <c r="F673" s="221" t="s">
        <v>2368</v>
      </c>
      <c r="G673" s="218"/>
      <c r="H673" s="222" t="s">
        <v>21</v>
      </c>
      <c r="I673" s="223"/>
      <c r="J673" s="218"/>
      <c r="K673" s="218"/>
      <c r="L673" s="224"/>
      <c r="M673" s="225"/>
      <c r="N673" s="226"/>
      <c r="O673" s="226"/>
      <c r="P673" s="226"/>
      <c r="Q673" s="226"/>
      <c r="R673" s="226"/>
      <c r="S673" s="226"/>
      <c r="T673" s="227"/>
      <c r="AT673" s="228" t="s">
        <v>177</v>
      </c>
      <c r="AU673" s="228" t="s">
        <v>80</v>
      </c>
      <c r="AV673" s="12" t="s">
        <v>78</v>
      </c>
      <c r="AW673" s="12" t="s">
        <v>35</v>
      </c>
      <c r="AX673" s="12" t="s">
        <v>71</v>
      </c>
      <c r="AY673" s="228" t="s">
        <v>168</v>
      </c>
    </row>
    <row r="674" spans="2:51" s="13" customFormat="1" ht="13.5">
      <c r="B674" s="229"/>
      <c r="C674" s="230"/>
      <c r="D674" s="219" t="s">
        <v>177</v>
      </c>
      <c r="E674" s="231" t="s">
        <v>21</v>
      </c>
      <c r="F674" s="232" t="s">
        <v>2650</v>
      </c>
      <c r="G674" s="230"/>
      <c r="H674" s="233">
        <v>217.84</v>
      </c>
      <c r="I674" s="234"/>
      <c r="J674" s="230"/>
      <c r="K674" s="230"/>
      <c r="L674" s="235"/>
      <c r="M674" s="236"/>
      <c r="N674" s="237"/>
      <c r="O674" s="237"/>
      <c r="P674" s="237"/>
      <c r="Q674" s="237"/>
      <c r="R674" s="237"/>
      <c r="S674" s="237"/>
      <c r="T674" s="238"/>
      <c r="AT674" s="239" t="s">
        <v>177</v>
      </c>
      <c r="AU674" s="239" t="s">
        <v>80</v>
      </c>
      <c r="AV674" s="13" t="s">
        <v>80</v>
      </c>
      <c r="AW674" s="13" t="s">
        <v>35</v>
      </c>
      <c r="AX674" s="13" t="s">
        <v>71</v>
      </c>
      <c r="AY674" s="239" t="s">
        <v>168</v>
      </c>
    </row>
    <row r="675" spans="2:51" s="13" customFormat="1" ht="13.5">
      <c r="B675" s="229"/>
      <c r="C675" s="230"/>
      <c r="D675" s="219" t="s">
        <v>177</v>
      </c>
      <c r="E675" s="231" t="s">
        <v>21</v>
      </c>
      <c r="F675" s="232" t="s">
        <v>2626</v>
      </c>
      <c r="G675" s="230"/>
      <c r="H675" s="233">
        <v>-4.75</v>
      </c>
      <c r="I675" s="234"/>
      <c r="J675" s="230"/>
      <c r="K675" s="230"/>
      <c r="L675" s="235"/>
      <c r="M675" s="236"/>
      <c r="N675" s="237"/>
      <c r="O675" s="237"/>
      <c r="P675" s="237"/>
      <c r="Q675" s="237"/>
      <c r="R675" s="237"/>
      <c r="S675" s="237"/>
      <c r="T675" s="238"/>
      <c r="AT675" s="239" t="s">
        <v>177</v>
      </c>
      <c r="AU675" s="239" t="s">
        <v>80</v>
      </c>
      <c r="AV675" s="13" t="s">
        <v>80</v>
      </c>
      <c r="AW675" s="13" t="s">
        <v>35</v>
      </c>
      <c r="AX675" s="13" t="s">
        <v>71</v>
      </c>
      <c r="AY675" s="239" t="s">
        <v>168</v>
      </c>
    </row>
    <row r="676" spans="2:51" s="13" customFormat="1" ht="13.5">
      <c r="B676" s="229"/>
      <c r="C676" s="230"/>
      <c r="D676" s="219" t="s">
        <v>177</v>
      </c>
      <c r="E676" s="231" t="s">
        <v>21</v>
      </c>
      <c r="F676" s="232" t="s">
        <v>2651</v>
      </c>
      <c r="G676" s="230"/>
      <c r="H676" s="233">
        <v>-2.3130000000000002</v>
      </c>
      <c r="I676" s="234"/>
      <c r="J676" s="230"/>
      <c r="K676" s="230"/>
      <c r="L676" s="235"/>
      <c r="M676" s="236"/>
      <c r="N676" s="237"/>
      <c r="O676" s="237"/>
      <c r="P676" s="237"/>
      <c r="Q676" s="237"/>
      <c r="R676" s="237"/>
      <c r="S676" s="237"/>
      <c r="T676" s="238"/>
      <c r="AT676" s="239" t="s">
        <v>177</v>
      </c>
      <c r="AU676" s="239" t="s">
        <v>80</v>
      </c>
      <c r="AV676" s="13" t="s">
        <v>80</v>
      </c>
      <c r="AW676" s="13" t="s">
        <v>35</v>
      </c>
      <c r="AX676" s="13" t="s">
        <v>71</v>
      </c>
      <c r="AY676" s="239" t="s">
        <v>168</v>
      </c>
    </row>
    <row r="677" spans="2:51" s="13" customFormat="1" ht="13.5">
      <c r="B677" s="229"/>
      <c r="C677" s="230"/>
      <c r="D677" s="219" t="s">
        <v>177</v>
      </c>
      <c r="E677" s="231" t="s">
        <v>21</v>
      </c>
      <c r="F677" s="232" t="s">
        <v>2652</v>
      </c>
      <c r="G677" s="230"/>
      <c r="H677" s="233">
        <v>-2.625</v>
      </c>
      <c r="I677" s="234"/>
      <c r="J677" s="230"/>
      <c r="K677" s="230"/>
      <c r="L677" s="235"/>
      <c r="M677" s="236"/>
      <c r="N677" s="237"/>
      <c r="O677" s="237"/>
      <c r="P677" s="237"/>
      <c r="Q677" s="237"/>
      <c r="R677" s="237"/>
      <c r="S677" s="237"/>
      <c r="T677" s="238"/>
      <c r="AT677" s="239" t="s">
        <v>177</v>
      </c>
      <c r="AU677" s="239" t="s">
        <v>80</v>
      </c>
      <c r="AV677" s="13" t="s">
        <v>80</v>
      </c>
      <c r="AW677" s="13" t="s">
        <v>35</v>
      </c>
      <c r="AX677" s="13" t="s">
        <v>71</v>
      </c>
      <c r="AY677" s="239" t="s">
        <v>168</v>
      </c>
    </row>
    <row r="678" spans="2:51" s="13" customFormat="1" ht="13.5">
      <c r="B678" s="229"/>
      <c r="C678" s="230"/>
      <c r="D678" s="219" t="s">
        <v>177</v>
      </c>
      <c r="E678" s="231" t="s">
        <v>21</v>
      </c>
      <c r="F678" s="232" t="s">
        <v>2653</v>
      </c>
      <c r="G678" s="230"/>
      <c r="H678" s="233">
        <v>-7.6440000000000001</v>
      </c>
      <c r="I678" s="234"/>
      <c r="J678" s="230"/>
      <c r="K678" s="230"/>
      <c r="L678" s="235"/>
      <c r="M678" s="236"/>
      <c r="N678" s="237"/>
      <c r="O678" s="237"/>
      <c r="P678" s="237"/>
      <c r="Q678" s="237"/>
      <c r="R678" s="237"/>
      <c r="S678" s="237"/>
      <c r="T678" s="238"/>
      <c r="AT678" s="239" t="s">
        <v>177</v>
      </c>
      <c r="AU678" s="239" t="s">
        <v>80</v>
      </c>
      <c r="AV678" s="13" t="s">
        <v>80</v>
      </c>
      <c r="AW678" s="13" t="s">
        <v>35</v>
      </c>
      <c r="AX678" s="13" t="s">
        <v>71</v>
      </c>
      <c r="AY678" s="239" t="s">
        <v>168</v>
      </c>
    </row>
    <row r="679" spans="2:51" s="13" customFormat="1" ht="13.5">
      <c r="B679" s="229"/>
      <c r="C679" s="230"/>
      <c r="D679" s="219" t="s">
        <v>177</v>
      </c>
      <c r="E679" s="231" t="s">
        <v>21</v>
      </c>
      <c r="F679" s="232" t="s">
        <v>2642</v>
      </c>
      <c r="G679" s="230"/>
      <c r="H679" s="233">
        <v>-4.3680000000000003</v>
      </c>
      <c r="I679" s="234"/>
      <c r="J679" s="230"/>
      <c r="K679" s="230"/>
      <c r="L679" s="235"/>
      <c r="M679" s="236"/>
      <c r="N679" s="237"/>
      <c r="O679" s="237"/>
      <c r="P679" s="237"/>
      <c r="Q679" s="237"/>
      <c r="R679" s="237"/>
      <c r="S679" s="237"/>
      <c r="T679" s="238"/>
      <c r="AT679" s="239" t="s">
        <v>177</v>
      </c>
      <c r="AU679" s="239" t="s">
        <v>80</v>
      </c>
      <c r="AV679" s="13" t="s">
        <v>80</v>
      </c>
      <c r="AW679" s="13" t="s">
        <v>35</v>
      </c>
      <c r="AX679" s="13" t="s">
        <v>71</v>
      </c>
      <c r="AY679" s="239" t="s">
        <v>168</v>
      </c>
    </row>
    <row r="680" spans="2:51" s="13" customFormat="1" ht="13.5">
      <c r="B680" s="229"/>
      <c r="C680" s="230"/>
      <c r="D680" s="219" t="s">
        <v>177</v>
      </c>
      <c r="E680" s="231" t="s">
        <v>21</v>
      </c>
      <c r="F680" s="232" t="s">
        <v>2654</v>
      </c>
      <c r="G680" s="230"/>
      <c r="H680" s="233">
        <v>-6.51</v>
      </c>
      <c r="I680" s="234"/>
      <c r="J680" s="230"/>
      <c r="K680" s="230"/>
      <c r="L680" s="235"/>
      <c r="M680" s="236"/>
      <c r="N680" s="237"/>
      <c r="O680" s="237"/>
      <c r="P680" s="237"/>
      <c r="Q680" s="237"/>
      <c r="R680" s="237"/>
      <c r="S680" s="237"/>
      <c r="T680" s="238"/>
      <c r="AT680" s="239" t="s">
        <v>177</v>
      </c>
      <c r="AU680" s="239" t="s">
        <v>80</v>
      </c>
      <c r="AV680" s="13" t="s">
        <v>80</v>
      </c>
      <c r="AW680" s="13" t="s">
        <v>35</v>
      </c>
      <c r="AX680" s="13" t="s">
        <v>71</v>
      </c>
      <c r="AY680" s="239" t="s">
        <v>168</v>
      </c>
    </row>
    <row r="681" spans="2:51" s="13" customFormat="1" ht="13.5">
      <c r="B681" s="229"/>
      <c r="C681" s="230"/>
      <c r="D681" s="219" t="s">
        <v>177</v>
      </c>
      <c r="E681" s="231" t="s">
        <v>21</v>
      </c>
      <c r="F681" s="232" t="s">
        <v>2643</v>
      </c>
      <c r="G681" s="230"/>
      <c r="H681" s="233">
        <v>-3.72</v>
      </c>
      <c r="I681" s="234"/>
      <c r="J681" s="230"/>
      <c r="K681" s="230"/>
      <c r="L681" s="235"/>
      <c r="M681" s="236"/>
      <c r="N681" s="237"/>
      <c r="O681" s="237"/>
      <c r="P681" s="237"/>
      <c r="Q681" s="237"/>
      <c r="R681" s="237"/>
      <c r="S681" s="237"/>
      <c r="T681" s="238"/>
      <c r="AT681" s="239" t="s">
        <v>177</v>
      </c>
      <c r="AU681" s="239" t="s">
        <v>80</v>
      </c>
      <c r="AV681" s="13" t="s">
        <v>80</v>
      </c>
      <c r="AW681" s="13" t="s">
        <v>35</v>
      </c>
      <c r="AX681" s="13" t="s">
        <v>71</v>
      </c>
      <c r="AY681" s="239" t="s">
        <v>168</v>
      </c>
    </row>
    <row r="682" spans="2:51" s="12" customFormat="1" ht="13.5">
      <c r="B682" s="217"/>
      <c r="C682" s="218"/>
      <c r="D682" s="219" t="s">
        <v>177</v>
      </c>
      <c r="E682" s="220" t="s">
        <v>21</v>
      </c>
      <c r="F682" s="221" t="s">
        <v>2597</v>
      </c>
      <c r="G682" s="218"/>
      <c r="H682" s="222" t="s">
        <v>21</v>
      </c>
      <c r="I682" s="223"/>
      <c r="J682" s="218"/>
      <c r="K682" s="218"/>
      <c r="L682" s="224"/>
      <c r="M682" s="225"/>
      <c r="N682" s="226"/>
      <c r="O682" s="226"/>
      <c r="P682" s="226"/>
      <c r="Q682" s="226"/>
      <c r="R682" s="226"/>
      <c r="S682" s="226"/>
      <c r="T682" s="227"/>
      <c r="AT682" s="228" t="s">
        <v>177</v>
      </c>
      <c r="AU682" s="228" t="s">
        <v>80</v>
      </c>
      <c r="AV682" s="12" t="s">
        <v>78</v>
      </c>
      <c r="AW682" s="12" t="s">
        <v>35</v>
      </c>
      <c r="AX682" s="12" t="s">
        <v>71</v>
      </c>
      <c r="AY682" s="228" t="s">
        <v>168</v>
      </c>
    </row>
    <row r="683" spans="2:51" s="13" customFormat="1" ht="13.5">
      <c r="B683" s="229"/>
      <c r="C683" s="230"/>
      <c r="D683" s="219" t="s">
        <v>177</v>
      </c>
      <c r="E683" s="231" t="s">
        <v>21</v>
      </c>
      <c r="F683" s="232" t="s">
        <v>2655</v>
      </c>
      <c r="G683" s="230"/>
      <c r="H683" s="233">
        <v>5.01</v>
      </c>
      <c r="I683" s="234"/>
      <c r="J683" s="230"/>
      <c r="K683" s="230"/>
      <c r="L683" s="235"/>
      <c r="M683" s="236"/>
      <c r="N683" s="237"/>
      <c r="O683" s="237"/>
      <c r="P683" s="237"/>
      <c r="Q683" s="237"/>
      <c r="R683" s="237"/>
      <c r="S683" s="237"/>
      <c r="T683" s="238"/>
      <c r="AT683" s="239" t="s">
        <v>177</v>
      </c>
      <c r="AU683" s="239" t="s">
        <v>80</v>
      </c>
      <c r="AV683" s="13" t="s">
        <v>80</v>
      </c>
      <c r="AW683" s="13" t="s">
        <v>35</v>
      </c>
      <c r="AX683" s="13" t="s">
        <v>71</v>
      </c>
      <c r="AY683" s="239" t="s">
        <v>168</v>
      </c>
    </row>
    <row r="684" spans="2:51" s="12" customFormat="1" ht="13.5">
      <c r="B684" s="217"/>
      <c r="C684" s="218"/>
      <c r="D684" s="219" t="s">
        <v>177</v>
      </c>
      <c r="E684" s="220" t="s">
        <v>21</v>
      </c>
      <c r="F684" s="221" t="s">
        <v>2374</v>
      </c>
      <c r="G684" s="218"/>
      <c r="H684" s="222" t="s">
        <v>21</v>
      </c>
      <c r="I684" s="223"/>
      <c r="J684" s="218"/>
      <c r="K684" s="218"/>
      <c r="L684" s="224"/>
      <c r="M684" s="225"/>
      <c r="N684" s="226"/>
      <c r="O684" s="226"/>
      <c r="P684" s="226"/>
      <c r="Q684" s="226"/>
      <c r="R684" s="226"/>
      <c r="S684" s="226"/>
      <c r="T684" s="227"/>
      <c r="AT684" s="228" t="s">
        <v>177</v>
      </c>
      <c r="AU684" s="228" t="s">
        <v>80</v>
      </c>
      <c r="AV684" s="12" t="s">
        <v>78</v>
      </c>
      <c r="AW684" s="12" t="s">
        <v>35</v>
      </c>
      <c r="AX684" s="12" t="s">
        <v>71</v>
      </c>
      <c r="AY684" s="228" t="s">
        <v>168</v>
      </c>
    </row>
    <row r="685" spans="2:51" s="13" customFormat="1" ht="13.5">
      <c r="B685" s="229"/>
      <c r="C685" s="230"/>
      <c r="D685" s="219" t="s">
        <v>177</v>
      </c>
      <c r="E685" s="231" t="s">
        <v>21</v>
      </c>
      <c r="F685" s="232" t="s">
        <v>2375</v>
      </c>
      <c r="G685" s="230"/>
      <c r="H685" s="233">
        <v>5.2919999999999998</v>
      </c>
      <c r="I685" s="234"/>
      <c r="J685" s="230"/>
      <c r="K685" s="230"/>
      <c r="L685" s="235"/>
      <c r="M685" s="236"/>
      <c r="N685" s="237"/>
      <c r="O685" s="237"/>
      <c r="P685" s="237"/>
      <c r="Q685" s="237"/>
      <c r="R685" s="237"/>
      <c r="S685" s="237"/>
      <c r="T685" s="238"/>
      <c r="AT685" s="239" t="s">
        <v>177</v>
      </c>
      <c r="AU685" s="239" t="s">
        <v>80</v>
      </c>
      <c r="AV685" s="13" t="s">
        <v>80</v>
      </c>
      <c r="AW685" s="13" t="s">
        <v>35</v>
      </c>
      <c r="AX685" s="13" t="s">
        <v>71</v>
      </c>
      <c r="AY685" s="239" t="s">
        <v>168</v>
      </c>
    </row>
    <row r="686" spans="2:51" s="12" customFormat="1" ht="13.5">
      <c r="B686" s="217"/>
      <c r="C686" s="218"/>
      <c r="D686" s="219" t="s">
        <v>177</v>
      </c>
      <c r="E686" s="220" t="s">
        <v>21</v>
      </c>
      <c r="F686" s="221" t="s">
        <v>2656</v>
      </c>
      <c r="G686" s="218"/>
      <c r="H686" s="222" t="s">
        <v>21</v>
      </c>
      <c r="I686" s="223"/>
      <c r="J686" s="218"/>
      <c r="K686" s="218"/>
      <c r="L686" s="224"/>
      <c r="M686" s="225"/>
      <c r="N686" s="226"/>
      <c r="O686" s="226"/>
      <c r="P686" s="226"/>
      <c r="Q686" s="226"/>
      <c r="R686" s="226"/>
      <c r="S686" s="226"/>
      <c r="T686" s="227"/>
      <c r="AT686" s="228" t="s">
        <v>177</v>
      </c>
      <c r="AU686" s="228" t="s">
        <v>80</v>
      </c>
      <c r="AV686" s="12" t="s">
        <v>78</v>
      </c>
      <c r="AW686" s="12" t="s">
        <v>35</v>
      </c>
      <c r="AX686" s="12" t="s">
        <v>71</v>
      </c>
      <c r="AY686" s="228" t="s">
        <v>168</v>
      </c>
    </row>
    <row r="687" spans="2:51" s="13" customFormat="1" ht="13.5">
      <c r="B687" s="229"/>
      <c r="C687" s="230"/>
      <c r="D687" s="219" t="s">
        <v>177</v>
      </c>
      <c r="E687" s="231" t="s">
        <v>21</v>
      </c>
      <c r="F687" s="232" t="s">
        <v>2657</v>
      </c>
      <c r="G687" s="230"/>
      <c r="H687" s="233">
        <v>104.621</v>
      </c>
      <c r="I687" s="234"/>
      <c r="J687" s="230"/>
      <c r="K687" s="230"/>
      <c r="L687" s="235"/>
      <c r="M687" s="236"/>
      <c r="N687" s="237"/>
      <c r="O687" s="237"/>
      <c r="P687" s="237"/>
      <c r="Q687" s="237"/>
      <c r="R687" s="237"/>
      <c r="S687" s="237"/>
      <c r="T687" s="238"/>
      <c r="AT687" s="239" t="s">
        <v>177</v>
      </c>
      <c r="AU687" s="239" t="s">
        <v>80</v>
      </c>
      <c r="AV687" s="13" t="s">
        <v>80</v>
      </c>
      <c r="AW687" s="13" t="s">
        <v>35</v>
      </c>
      <c r="AX687" s="13" t="s">
        <v>71</v>
      </c>
      <c r="AY687" s="239" t="s">
        <v>168</v>
      </c>
    </row>
    <row r="688" spans="2:51" s="14" customFormat="1" ht="13.5">
      <c r="B688" s="240"/>
      <c r="C688" s="241"/>
      <c r="D688" s="219" t="s">
        <v>177</v>
      </c>
      <c r="E688" s="265" t="s">
        <v>21</v>
      </c>
      <c r="F688" s="266" t="s">
        <v>184</v>
      </c>
      <c r="G688" s="241"/>
      <c r="H688" s="267">
        <v>906.09699999999998</v>
      </c>
      <c r="I688" s="246"/>
      <c r="J688" s="241"/>
      <c r="K688" s="241"/>
      <c r="L688" s="247"/>
      <c r="M688" s="248"/>
      <c r="N688" s="249"/>
      <c r="O688" s="249"/>
      <c r="P688" s="249"/>
      <c r="Q688" s="249"/>
      <c r="R688" s="249"/>
      <c r="S688" s="249"/>
      <c r="T688" s="250"/>
      <c r="AT688" s="251" t="s">
        <v>177</v>
      </c>
      <c r="AU688" s="251" t="s">
        <v>80</v>
      </c>
      <c r="AV688" s="14" t="s">
        <v>175</v>
      </c>
      <c r="AW688" s="14" t="s">
        <v>35</v>
      </c>
      <c r="AX688" s="14" t="s">
        <v>78</v>
      </c>
      <c r="AY688" s="251" t="s">
        <v>168</v>
      </c>
    </row>
    <row r="689" spans="2:65" s="11" customFormat="1" ht="29.85" customHeight="1">
      <c r="B689" s="188"/>
      <c r="C689" s="189"/>
      <c r="D689" s="202" t="s">
        <v>70</v>
      </c>
      <c r="E689" s="203" t="s">
        <v>242</v>
      </c>
      <c r="F689" s="203" t="s">
        <v>843</v>
      </c>
      <c r="G689" s="189"/>
      <c r="H689" s="189"/>
      <c r="I689" s="192"/>
      <c r="J689" s="204">
        <f>BK689</f>
        <v>0</v>
      </c>
      <c r="K689" s="189"/>
      <c r="L689" s="194"/>
      <c r="M689" s="195"/>
      <c r="N689" s="196"/>
      <c r="O689" s="196"/>
      <c r="P689" s="197">
        <f>SUM(P690:P827)</f>
        <v>0</v>
      </c>
      <c r="Q689" s="196"/>
      <c r="R689" s="197">
        <f>SUM(R690:R827)</f>
        <v>17.064609000000001</v>
      </c>
      <c r="S689" s="196"/>
      <c r="T689" s="198">
        <f>SUM(T690:T827)</f>
        <v>34.784210999999992</v>
      </c>
      <c r="AR689" s="199" t="s">
        <v>78</v>
      </c>
      <c r="AT689" s="200" t="s">
        <v>70</v>
      </c>
      <c r="AU689" s="200" t="s">
        <v>78</v>
      </c>
      <c r="AY689" s="199" t="s">
        <v>168</v>
      </c>
      <c r="BK689" s="201">
        <f>SUM(BK690:BK827)</f>
        <v>0</v>
      </c>
    </row>
    <row r="690" spans="2:65" s="1" customFormat="1" ht="31.5" customHeight="1">
      <c r="B690" s="42"/>
      <c r="C690" s="205" t="s">
        <v>909</v>
      </c>
      <c r="D690" s="205" t="s">
        <v>170</v>
      </c>
      <c r="E690" s="206" t="s">
        <v>845</v>
      </c>
      <c r="F690" s="207" t="s">
        <v>846</v>
      </c>
      <c r="G690" s="208" t="s">
        <v>202</v>
      </c>
      <c r="H690" s="209">
        <v>95.62</v>
      </c>
      <c r="I690" s="210"/>
      <c r="J690" s="211">
        <f>ROUND(I690*H690,2)</f>
        <v>0</v>
      </c>
      <c r="K690" s="207" t="s">
        <v>174</v>
      </c>
      <c r="L690" s="62"/>
      <c r="M690" s="212" t="s">
        <v>21</v>
      </c>
      <c r="N690" s="213" t="s">
        <v>42</v>
      </c>
      <c r="O690" s="43"/>
      <c r="P690" s="214">
        <f>O690*H690</f>
        <v>0</v>
      </c>
      <c r="Q690" s="214">
        <v>0.1295</v>
      </c>
      <c r="R690" s="214">
        <f>Q690*H690</f>
        <v>12.382790000000002</v>
      </c>
      <c r="S690" s="214">
        <v>0</v>
      </c>
      <c r="T690" s="215">
        <f>S690*H690</f>
        <v>0</v>
      </c>
      <c r="AR690" s="25" t="s">
        <v>175</v>
      </c>
      <c r="AT690" s="25" t="s">
        <v>170</v>
      </c>
      <c r="AU690" s="25" t="s">
        <v>80</v>
      </c>
      <c r="AY690" s="25" t="s">
        <v>168</v>
      </c>
      <c r="BE690" s="216">
        <f>IF(N690="základní",J690,0)</f>
        <v>0</v>
      </c>
      <c r="BF690" s="216">
        <f>IF(N690="snížená",J690,0)</f>
        <v>0</v>
      </c>
      <c r="BG690" s="216">
        <f>IF(N690="zákl. přenesená",J690,0)</f>
        <v>0</v>
      </c>
      <c r="BH690" s="216">
        <f>IF(N690="sníž. přenesená",J690,0)</f>
        <v>0</v>
      </c>
      <c r="BI690" s="216">
        <f>IF(N690="nulová",J690,0)</f>
        <v>0</v>
      </c>
      <c r="BJ690" s="25" t="s">
        <v>78</v>
      </c>
      <c r="BK690" s="216">
        <f>ROUND(I690*H690,2)</f>
        <v>0</v>
      </c>
      <c r="BL690" s="25" t="s">
        <v>175</v>
      </c>
      <c r="BM690" s="25" t="s">
        <v>2658</v>
      </c>
    </row>
    <row r="691" spans="2:65" s="13" customFormat="1" ht="13.5">
      <c r="B691" s="229"/>
      <c r="C691" s="230"/>
      <c r="D691" s="219" t="s">
        <v>177</v>
      </c>
      <c r="E691" s="231" t="s">
        <v>21</v>
      </c>
      <c r="F691" s="232" t="s">
        <v>2659</v>
      </c>
      <c r="G691" s="230"/>
      <c r="H691" s="233">
        <v>50.22</v>
      </c>
      <c r="I691" s="234"/>
      <c r="J691" s="230"/>
      <c r="K691" s="230"/>
      <c r="L691" s="235"/>
      <c r="M691" s="236"/>
      <c r="N691" s="237"/>
      <c r="O691" s="237"/>
      <c r="P691" s="237"/>
      <c r="Q691" s="237"/>
      <c r="R691" s="237"/>
      <c r="S691" s="237"/>
      <c r="T691" s="238"/>
      <c r="AT691" s="239" t="s">
        <v>177</v>
      </c>
      <c r="AU691" s="239" t="s">
        <v>80</v>
      </c>
      <c r="AV691" s="13" t="s">
        <v>80</v>
      </c>
      <c r="AW691" s="13" t="s">
        <v>35</v>
      </c>
      <c r="AX691" s="13" t="s">
        <v>71</v>
      </c>
      <c r="AY691" s="239" t="s">
        <v>168</v>
      </c>
    </row>
    <row r="692" spans="2:65" s="13" customFormat="1" ht="13.5">
      <c r="B692" s="229"/>
      <c r="C692" s="230"/>
      <c r="D692" s="219" t="s">
        <v>177</v>
      </c>
      <c r="E692" s="231" t="s">
        <v>21</v>
      </c>
      <c r="F692" s="232" t="s">
        <v>2660</v>
      </c>
      <c r="G692" s="230"/>
      <c r="H692" s="233">
        <v>45.4</v>
      </c>
      <c r="I692" s="234"/>
      <c r="J692" s="230"/>
      <c r="K692" s="230"/>
      <c r="L692" s="235"/>
      <c r="M692" s="236"/>
      <c r="N692" s="237"/>
      <c r="O692" s="237"/>
      <c r="P692" s="237"/>
      <c r="Q692" s="237"/>
      <c r="R692" s="237"/>
      <c r="S692" s="237"/>
      <c r="T692" s="238"/>
      <c r="AT692" s="239" t="s">
        <v>177</v>
      </c>
      <c r="AU692" s="239" t="s">
        <v>80</v>
      </c>
      <c r="AV692" s="13" t="s">
        <v>80</v>
      </c>
      <c r="AW692" s="13" t="s">
        <v>35</v>
      </c>
      <c r="AX692" s="13" t="s">
        <v>71</v>
      </c>
      <c r="AY692" s="239" t="s">
        <v>168</v>
      </c>
    </row>
    <row r="693" spans="2:65" s="14" customFormat="1" ht="13.5">
      <c r="B693" s="240"/>
      <c r="C693" s="241"/>
      <c r="D693" s="242" t="s">
        <v>177</v>
      </c>
      <c r="E693" s="243" t="s">
        <v>21</v>
      </c>
      <c r="F693" s="244" t="s">
        <v>184</v>
      </c>
      <c r="G693" s="241"/>
      <c r="H693" s="245">
        <v>95.62</v>
      </c>
      <c r="I693" s="246"/>
      <c r="J693" s="241"/>
      <c r="K693" s="241"/>
      <c r="L693" s="247"/>
      <c r="M693" s="248"/>
      <c r="N693" s="249"/>
      <c r="O693" s="249"/>
      <c r="P693" s="249"/>
      <c r="Q693" s="249"/>
      <c r="R693" s="249"/>
      <c r="S693" s="249"/>
      <c r="T693" s="250"/>
      <c r="AT693" s="251" t="s">
        <v>177</v>
      </c>
      <c r="AU693" s="251" t="s">
        <v>80</v>
      </c>
      <c r="AV693" s="14" t="s">
        <v>175</v>
      </c>
      <c r="AW693" s="14" t="s">
        <v>35</v>
      </c>
      <c r="AX693" s="14" t="s">
        <v>78</v>
      </c>
      <c r="AY693" s="251" t="s">
        <v>168</v>
      </c>
    </row>
    <row r="694" spans="2:65" s="1" customFormat="1" ht="22.5" customHeight="1">
      <c r="B694" s="42"/>
      <c r="C694" s="255" t="s">
        <v>915</v>
      </c>
      <c r="D694" s="255" t="s">
        <v>253</v>
      </c>
      <c r="E694" s="256" t="s">
        <v>852</v>
      </c>
      <c r="F694" s="257" t="s">
        <v>2661</v>
      </c>
      <c r="G694" s="258" t="s">
        <v>272</v>
      </c>
      <c r="H694" s="259">
        <v>100.8</v>
      </c>
      <c r="I694" s="260"/>
      <c r="J694" s="261">
        <f>ROUND(I694*H694,2)</f>
        <v>0</v>
      </c>
      <c r="K694" s="257" t="s">
        <v>21</v>
      </c>
      <c r="L694" s="262"/>
      <c r="M694" s="263" t="s">
        <v>21</v>
      </c>
      <c r="N694" s="264" t="s">
        <v>42</v>
      </c>
      <c r="O694" s="43"/>
      <c r="P694" s="214">
        <f>O694*H694</f>
        <v>0</v>
      </c>
      <c r="Q694" s="214">
        <v>4.5999999999999999E-2</v>
      </c>
      <c r="R694" s="214">
        <f>Q694*H694</f>
        <v>4.6368</v>
      </c>
      <c r="S694" s="214">
        <v>0</v>
      </c>
      <c r="T694" s="215">
        <f>S694*H694</f>
        <v>0</v>
      </c>
      <c r="AR694" s="25" t="s">
        <v>237</v>
      </c>
      <c r="AT694" s="25" t="s">
        <v>253</v>
      </c>
      <c r="AU694" s="25" t="s">
        <v>80</v>
      </c>
      <c r="AY694" s="25" t="s">
        <v>168</v>
      </c>
      <c r="BE694" s="216">
        <f>IF(N694="základní",J694,0)</f>
        <v>0</v>
      </c>
      <c r="BF694" s="216">
        <f>IF(N694="snížená",J694,0)</f>
        <v>0</v>
      </c>
      <c r="BG694" s="216">
        <f>IF(N694="zákl. přenesená",J694,0)</f>
        <v>0</v>
      </c>
      <c r="BH694" s="216">
        <f>IF(N694="sníž. přenesená",J694,0)</f>
        <v>0</v>
      </c>
      <c r="BI694" s="216">
        <f>IF(N694="nulová",J694,0)</f>
        <v>0</v>
      </c>
      <c r="BJ694" s="25" t="s">
        <v>78</v>
      </c>
      <c r="BK694" s="216">
        <f>ROUND(I694*H694,2)</f>
        <v>0</v>
      </c>
      <c r="BL694" s="25" t="s">
        <v>175</v>
      </c>
      <c r="BM694" s="25" t="s">
        <v>2662</v>
      </c>
    </row>
    <row r="695" spans="2:65" s="13" customFormat="1" ht="13.5">
      <c r="B695" s="229"/>
      <c r="C695" s="230"/>
      <c r="D695" s="242" t="s">
        <v>177</v>
      </c>
      <c r="E695" s="252" t="s">
        <v>21</v>
      </c>
      <c r="F695" s="253" t="s">
        <v>2663</v>
      </c>
      <c r="G695" s="230"/>
      <c r="H695" s="254">
        <v>100.8</v>
      </c>
      <c r="I695" s="234"/>
      <c r="J695" s="230"/>
      <c r="K695" s="230"/>
      <c r="L695" s="235"/>
      <c r="M695" s="236"/>
      <c r="N695" s="237"/>
      <c r="O695" s="237"/>
      <c r="P695" s="237"/>
      <c r="Q695" s="237"/>
      <c r="R695" s="237"/>
      <c r="S695" s="237"/>
      <c r="T695" s="238"/>
      <c r="AT695" s="239" t="s">
        <v>177</v>
      </c>
      <c r="AU695" s="239" t="s">
        <v>80</v>
      </c>
      <c r="AV695" s="13" t="s">
        <v>80</v>
      </c>
      <c r="AW695" s="13" t="s">
        <v>35</v>
      </c>
      <c r="AX695" s="13" t="s">
        <v>78</v>
      </c>
      <c r="AY695" s="239" t="s">
        <v>168</v>
      </c>
    </row>
    <row r="696" spans="2:65" s="1" customFormat="1" ht="31.5" customHeight="1">
      <c r="B696" s="42"/>
      <c r="C696" s="205" t="s">
        <v>921</v>
      </c>
      <c r="D696" s="205" t="s">
        <v>170</v>
      </c>
      <c r="E696" s="206" t="s">
        <v>2664</v>
      </c>
      <c r="F696" s="207" t="s">
        <v>2665</v>
      </c>
      <c r="G696" s="208" t="s">
        <v>173</v>
      </c>
      <c r="H696" s="209">
        <v>1018.08</v>
      </c>
      <c r="I696" s="210"/>
      <c r="J696" s="211">
        <f>ROUND(I696*H696,2)</f>
        <v>0</v>
      </c>
      <c r="K696" s="207" t="s">
        <v>174</v>
      </c>
      <c r="L696" s="62"/>
      <c r="M696" s="212" t="s">
        <v>21</v>
      </c>
      <c r="N696" s="213" t="s">
        <v>42</v>
      </c>
      <c r="O696" s="43"/>
      <c r="P696" s="214">
        <f>O696*H696</f>
        <v>0</v>
      </c>
      <c r="Q696" s="214">
        <v>0</v>
      </c>
      <c r="R696" s="214">
        <f>Q696*H696</f>
        <v>0</v>
      </c>
      <c r="S696" s="214">
        <v>0</v>
      </c>
      <c r="T696" s="215">
        <f>S696*H696</f>
        <v>0</v>
      </c>
      <c r="AR696" s="25" t="s">
        <v>175</v>
      </c>
      <c r="AT696" s="25" t="s">
        <v>170</v>
      </c>
      <c r="AU696" s="25" t="s">
        <v>80</v>
      </c>
      <c r="AY696" s="25" t="s">
        <v>168</v>
      </c>
      <c r="BE696" s="216">
        <f>IF(N696="základní",J696,0)</f>
        <v>0</v>
      </c>
      <c r="BF696" s="216">
        <f>IF(N696="snížená",J696,0)</f>
        <v>0</v>
      </c>
      <c r="BG696" s="216">
        <f>IF(N696="zákl. přenesená",J696,0)</f>
        <v>0</v>
      </c>
      <c r="BH696" s="216">
        <f>IF(N696="sníž. přenesená",J696,0)</f>
        <v>0</v>
      </c>
      <c r="BI696" s="216">
        <f>IF(N696="nulová",J696,0)</f>
        <v>0</v>
      </c>
      <c r="BJ696" s="25" t="s">
        <v>78</v>
      </c>
      <c r="BK696" s="216">
        <f>ROUND(I696*H696,2)</f>
        <v>0</v>
      </c>
      <c r="BL696" s="25" t="s">
        <v>175</v>
      </c>
      <c r="BM696" s="25" t="s">
        <v>2666</v>
      </c>
    </row>
    <row r="697" spans="2:65" s="13" customFormat="1" ht="13.5">
      <c r="B697" s="229"/>
      <c r="C697" s="230"/>
      <c r="D697" s="219" t="s">
        <v>177</v>
      </c>
      <c r="E697" s="231" t="s">
        <v>21</v>
      </c>
      <c r="F697" s="232" t="s">
        <v>2667</v>
      </c>
      <c r="G697" s="230"/>
      <c r="H697" s="233">
        <v>1009.28</v>
      </c>
      <c r="I697" s="234"/>
      <c r="J697" s="230"/>
      <c r="K697" s="230"/>
      <c r="L697" s="235"/>
      <c r="M697" s="236"/>
      <c r="N697" s="237"/>
      <c r="O697" s="237"/>
      <c r="P697" s="237"/>
      <c r="Q697" s="237"/>
      <c r="R697" s="237"/>
      <c r="S697" s="237"/>
      <c r="T697" s="238"/>
      <c r="AT697" s="239" t="s">
        <v>177</v>
      </c>
      <c r="AU697" s="239" t="s">
        <v>80</v>
      </c>
      <c r="AV697" s="13" t="s">
        <v>80</v>
      </c>
      <c r="AW697" s="13" t="s">
        <v>35</v>
      </c>
      <c r="AX697" s="13" t="s">
        <v>71</v>
      </c>
      <c r="AY697" s="239" t="s">
        <v>168</v>
      </c>
    </row>
    <row r="698" spans="2:65" s="13" customFormat="1" ht="13.5">
      <c r="B698" s="229"/>
      <c r="C698" s="230"/>
      <c r="D698" s="219" t="s">
        <v>177</v>
      </c>
      <c r="E698" s="231" t="s">
        <v>21</v>
      </c>
      <c r="F698" s="232" t="s">
        <v>2668</v>
      </c>
      <c r="G698" s="230"/>
      <c r="H698" s="233">
        <v>8.8000000000000007</v>
      </c>
      <c r="I698" s="234"/>
      <c r="J698" s="230"/>
      <c r="K698" s="230"/>
      <c r="L698" s="235"/>
      <c r="M698" s="236"/>
      <c r="N698" s="237"/>
      <c r="O698" s="237"/>
      <c r="P698" s="237"/>
      <c r="Q698" s="237"/>
      <c r="R698" s="237"/>
      <c r="S698" s="237"/>
      <c r="T698" s="238"/>
      <c r="AT698" s="239" t="s">
        <v>177</v>
      </c>
      <c r="AU698" s="239" t="s">
        <v>80</v>
      </c>
      <c r="AV698" s="13" t="s">
        <v>80</v>
      </c>
      <c r="AW698" s="13" t="s">
        <v>35</v>
      </c>
      <c r="AX698" s="13" t="s">
        <v>71</v>
      </c>
      <c r="AY698" s="239" t="s">
        <v>168</v>
      </c>
    </row>
    <row r="699" spans="2:65" s="14" customFormat="1" ht="13.5">
      <c r="B699" s="240"/>
      <c r="C699" s="241"/>
      <c r="D699" s="242" t="s">
        <v>177</v>
      </c>
      <c r="E699" s="243" t="s">
        <v>21</v>
      </c>
      <c r="F699" s="244" t="s">
        <v>184</v>
      </c>
      <c r="G699" s="241"/>
      <c r="H699" s="245">
        <v>1018.08</v>
      </c>
      <c r="I699" s="246"/>
      <c r="J699" s="241"/>
      <c r="K699" s="241"/>
      <c r="L699" s="247"/>
      <c r="M699" s="248"/>
      <c r="N699" s="249"/>
      <c r="O699" s="249"/>
      <c r="P699" s="249"/>
      <c r="Q699" s="249"/>
      <c r="R699" s="249"/>
      <c r="S699" s="249"/>
      <c r="T699" s="250"/>
      <c r="AT699" s="251" t="s">
        <v>177</v>
      </c>
      <c r="AU699" s="251" t="s">
        <v>80</v>
      </c>
      <c r="AV699" s="14" t="s">
        <v>175</v>
      </c>
      <c r="AW699" s="14" t="s">
        <v>35</v>
      </c>
      <c r="AX699" s="14" t="s">
        <v>78</v>
      </c>
      <c r="AY699" s="251" t="s">
        <v>168</v>
      </c>
    </row>
    <row r="700" spans="2:65" s="1" customFormat="1" ht="31.5" customHeight="1">
      <c r="B700" s="42"/>
      <c r="C700" s="205" t="s">
        <v>926</v>
      </c>
      <c r="D700" s="205" t="s">
        <v>170</v>
      </c>
      <c r="E700" s="206" t="s">
        <v>2669</v>
      </c>
      <c r="F700" s="207" t="s">
        <v>2670</v>
      </c>
      <c r="G700" s="208" t="s">
        <v>173</v>
      </c>
      <c r="H700" s="209">
        <v>91627.199999999997</v>
      </c>
      <c r="I700" s="210"/>
      <c r="J700" s="211">
        <f>ROUND(I700*H700,2)</f>
        <v>0</v>
      </c>
      <c r="K700" s="207" t="s">
        <v>174</v>
      </c>
      <c r="L700" s="62"/>
      <c r="M700" s="212" t="s">
        <v>21</v>
      </c>
      <c r="N700" s="213" t="s">
        <v>42</v>
      </c>
      <c r="O700" s="43"/>
      <c r="P700" s="214">
        <f>O700*H700</f>
        <v>0</v>
      </c>
      <c r="Q700" s="214">
        <v>0</v>
      </c>
      <c r="R700" s="214">
        <f>Q700*H700</f>
        <v>0</v>
      </c>
      <c r="S700" s="214">
        <v>0</v>
      </c>
      <c r="T700" s="215">
        <f>S700*H700</f>
        <v>0</v>
      </c>
      <c r="AR700" s="25" t="s">
        <v>175</v>
      </c>
      <c r="AT700" s="25" t="s">
        <v>170</v>
      </c>
      <c r="AU700" s="25" t="s">
        <v>80</v>
      </c>
      <c r="AY700" s="25" t="s">
        <v>168</v>
      </c>
      <c r="BE700" s="216">
        <f>IF(N700="základní",J700,0)</f>
        <v>0</v>
      </c>
      <c r="BF700" s="216">
        <f>IF(N700="snížená",J700,0)</f>
        <v>0</v>
      </c>
      <c r="BG700" s="216">
        <f>IF(N700="zákl. přenesená",J700,0)</f>
        <v>0</v>
      </c>
      <c r="BH700" s="216">
        <f>IF(N700="sníž. přenesená",J700,0)</f>
        <v>0</v>
      </c>
      <c r="BI700" s="216">
        <f>IF(N700="nulová",J700,0)</f>
        <v>0</v>
      </c>
      <c r="BJ700" s="25" t="s">
        <v>78</v>
      </c>
      <c r="BK700" s="216">
        <f>ROUND(I700*H700,2)</f>
        <v>0</v>
      </c>
      <c r="BL700" s="25" t="s">
        <v>175</v>
      </c>
      <c r="BM700" s="25" t="s">
        <v>2671</v>
      </c>
    </row>
    <row r="701" spans="2:65" s="13" customFormat="1" ht="13.5">
      <c r="B701" s="229"/>
      <c r="C701" s="230"/>
      <c r="D701" s="242" t="s">
        <v>177</v>
      </c>
      <c r="E701" s="230"/>
      <c r="F701" s="253" t="s">
        <v>2672</v>
      </c>
      <c r="G701" s="230"/>
      <c r="H701" s="254">
        <v>91627.199999999997</v>
      </c>
      <c r="I701" s="234"/>
      <c r="J701" s="230"/>
      <c r="K701" s="230"/>
      <c r="L701" s="235"/>
      <c r="M701" s="236"/>
      <c r="N701" s="237"/>
      <c r="O701" s="237"/>
      <c r="P701" s="237"/>
      <c r="Q701" s="237"/>
      <c r="R701" s="237"/>
      <c r="S701" s="237"/>
      <c r="T701" s="238"/>
      <c r="AT701" s="239" t="s">
        <v>177</v>
      </c>
      <c r="AU701" s="239" t="s">
        <v>80</v>
      </c>
      <c r="AV701" s="13" t="s">
        <v>80</v>
      </c>
      <c r="AW701" s="13" t="s">
        <v>6</v>
      </c>
      <c r="AX701" s="13" t="s">
        <v>78</v>
      </c>
      <c r="AY701" s="239" t="s">
        <v>168</v>
      </c>
    </row>
    <row r="702" spans="2:65" s="1" customFormat="1" ht="31.5" customHeight="1">
      <c r="B702" s="42"/>
      <c r="C702" s="205" t="s">
        <v>931</v>
      </c>
      <c r="D702" s="205" t="s">
        <v>170</v>
      </c>
      <c r="E702" s="206" t="s">
        <v>2673</v>
      </c>
      <c r="F702" s="207" t="s">
        <v>2674</v>
      </c>
      <c r="G702" s="208" t="s">
        <v>173</v>
      </c>
      <c r="H702" s="209">
        <v>1018.08</v>
      </c>
      <c r="I702" s="210"/>
      <c r="J702" s="211">
        <f>ROUND(I702*H702,2)</f>
        <v>0</v>
      </c>
      <c r="K702" s="207" t="s">
        <v>174</v>
      </c>
      <c r="L702" s="62"/>
      <c r="M702" s="212" t="s">
        <v>21</v>
      </c>
      <c r="N702" s="213" t="s">
        <v>42</v>
      </c>
      <c r="O702" s="43"/>
      <c r="P702" s="214">
        <f>O702*H702</f>
        <v>0</v>
      </c>
      <c r="Q702" s="214">
        <v>0</v>
      </c>
      <c r="R702" s="214">
        <f>Q702*H702</f>
        <v>0</v>
      </c>
      <c r="S702" s="214">
        <v>0</v>
      </c>
      <c r="T702" s="215">
        <f>S702*H702</f>
        <v>0</v>
      </c>
      <c r="AR702" s="25" t="s">
        <v>175</v>
      </c>
      <c r="AT702" s="25" t="s">
        <v>170</v>
      </c>
      <c r="AU702" s="25" t="s">
        <v>80</v>
      </c>
      <c r="AY702" s="25" t="s">
        <v>168</v>
      </c>
      <c r="BE702" s="216">
        <f>IF(N702="základní",J702,0)</f>
        <v>0</v>
      </c>
      <c r="BF702" s="216">
        <f>IF(N702="snížená",J702,0)</f>
        <v>0</v>
      </c>
      <c r="BG702" s="216">
        <f>IF(N702="zákl. přenesená",J702,0)</f>
        <v>0</v>
      </c>
      <c r="BH702" s="216">
        <f>IF(N702="sníž. přenesená",J702,0)</f>
        <v>0</v>
      </c>
      <c r="BI702" s="216">
        <f>IF(N702="nulová",J702,0)</f>
        <v>0</v>
      </c>
      <c r="BJ702" s="25" t="s">
        <v>78</v>
      </c>
      <c r="BK702" s="216">
        <f>ROUND(I702*H702,2)</f>
        <v>0</v>
      </c>
      <c r="BL702" s="25" t="s">
        <v>175</v>
      </c>
      <c r="BM702" s="25" t="s">
        <v>2675</v>
      </c>
    </row>
    <row r="703" spans="2:65" s="1" customFormat="1" ht="31.5" customHeight="1">
      <c r="B703" s="42"/>
      <c r="C703" s="205" t="s">
        <v>936</v>
      </c>
      <c r="D703" s="205" t="s">
        <v>170</v>
      </c>
      <c r="E703" s="206" t="s">
        <v>885</v>
      </c>
      <c r="F703" s="207" t="s">
        <v>886</v>
      </c>
      <c r="G703" s="208" t="s">
        <v>173</v>
      </c>
      <c r="H703" s="209">
        <v>235.1</v>
      </c>
      <c r="I703" s="210"/>
      <c r="J703" s="211">
        <f>ROUND(I703*H703,2)</f>
        <v>0</v>
      </c>
      <c r="K703" s="207" t="s">
        <v>174</v>
      </c>
      <c r="L703" s="62"/>
      <c r="M703" s="212" t="s">
        <v>21</v>
      </c>
      <c r="N703" s="213" t="s">
        <v>42</v>
      </c>
      <c r="O703" s="43"/>
      <c r="P703" s="214">
        <f>O703*H703</f>
        <v>0</v>
      </c>
      <c r="Q703" s="214">
        <v>1.2999999999999999E-4</v>
      </c>
      <c r="R703" s="214">
        <f>Q703*H703</f>
        <v>3.0562999999999996E-2</v>
      </c>
      <c r="S703" s="214">
        <v>0</v>
      </c>
      <c r="T703" s="215">
        <f>S703*H703</f>
        <v>0</v>
      </c>
      <c r="AR703" s="25" t="s">
        <v>175</v>
      </c>
      <c r="AT703" s="25" t="s">
        <v>170</v>
      </c>
      <c r="AU703" s="25" t="s">
        <v>80</v>
      </c>
      <c r="AY703" s="25" t="s">
        <v>168</v>
      </c>
      <c r="BE703" s="216">
        <f>IF(N703="základní",J703,0)</f>
        <v>0</v>
      </c>
      <c r="BF703" s="216">
        <f>IF(N703="snížená",J703,0)</f>
        <v>0</v>
      </c>
      <c r="BG703" s="216">
        <f>IF(N703="zákl. přenesená",J703,0)</f>
        <v>0</v>
      </c>
      <c r="BH703" s="216">
        <f>IF(N703="sníž. přenesená",J703,0)</f>
        <v>0</v>
      </c>
      <c r="BI703" s="216">
        <f>IF(N703="nulová",J703,0)</f>
        <v>0</v>
      </c>
      <c r="BJ703" s="25" t="s">
        <v>78</v>
      </c>
      <c r="BK703" s="216">
        <f>ROUND(I703*H703,2)</f>
        <v>0</v>
      </c>
      <c r="BL703" s="25" t="s">
        <v>175</v>
      </c>
      <c r="BM703" s="25" t="s">
        <v>2676</v>
      </c>
    </row>
    <row r="704" spans="2:65" s="12" customFormat="1" ht="13.5">
      <c r="B704" s="217"/>
      <c r="C704" s="218"/>
      <c r="D704" s="219" t="s">
        <v>177</v>
      </c>
      <c r="E704" s="220" t="s">
        <v>21</v>
      </c>
      <c r="F704" s="221" t="s">
        <v>2677</v>
      </c>
      <c r="G704" s="218"/>
      <c r="H704" s="222" t="s">
        <v>21</v>
      </c>
      <c r="I704" s="223"/>
      <c r="J704" s="218"/>
      <c r="K704" s="218"/>
      <c r="L704" s="224"/>
      <c r="M704" s="225"/>
      <c r="N704" s="226"/>
      <c r="O704" s="226"/>
      <c r="P704" s="226"/>
      <c r="Q704" s="226"/>
      <c r="R704" s="226"/>
      <c r="S704" s="226"/>
      <c r="T704" s="227"/>
      <c r="AT704" s="228" t="s">
        <v>177</v>
      </c>
      <c r="AU704" s="228" t="s">
        <v>80</v>
      </c>
      <c r="AV704" s="12" t="s">
        <v>78</v>
      </c>
      <c r="AW704" s="12" t="s">
        <v>35</v>
      </c>
      <c r="AX704" s="12" t="s">
        <v>71</v>
      </c>
      <c r="AY704" s="228" t="s">
        <v>168</v>
      </c>
    </row>
    <row r="705" spans="2:65" s="13" customFormat="1" ht="13.5">
      <c r="B705" s="229"/>
      <c r="C705" s="230"/>
      <c r="D705" s="219" t="s">
        <v>177</v>
      </c>
      <c r="E705" s="231" t="s">
        <v>21</v>
      </c>
      <c r="F705" s="232" t="s">
        <v>2678</v>
      </c>
      <c r="G705" s="230"/>
      <c r="H705" s="233">
        <v>18.260000000000002</v>
      </c>
      <c r="I705" s="234"/>
      <c r="J705" s="230"/>
      <c r="K705" s="230"/>
      <c r="L705" s="235"/>
      <c r="M705" s="236"/>
      <c r="N705" s="237"/>
      <c r="O705" s="237"/>
      <c r="P705" s="237"/>
      <c r="Q705" s="237"/>
      <c r="R705" s="237"/>
      <c r="S705" s="237"/>
      <c r="T705" s="238"/>
      <c r="AT705" s="239" t="s">
        <v>177</v>
      </c>
      <c r="AU705" s="239" t="s">
        <v>80</v>
      </c>
      <c r="AV705" s="13" t="s">
        <v>80</v>
      </c>
      <c r="AW705" s="13" t="s">
        <v>35</v>
      </c>
      <c r="AX705" s="13" t="s">
        <v>71</v>
      </c>
      <c r="AY705" s="239" t="s">
        <v>168</v>
      </c>
    </row>
    <row r="706" spans="2:65" s="12" customFormat="1" ht="13.5">
      <c r="B706" s="217"/>
      <c r="C706" s="218"/>
      <c r="D706" s="219" t="s">
        <v>177</v>
      </c>
      <c r="E706" s="220" t="s">
        <v>21</v>
      </c>
      <c r="F706" s="221" t="s">
        <v>2679</v>
      </c>
      <c r="G706" s="218"/>
      <c r="H706" s="222" t="s">
        <v>21</v>
      </c>
      <c r="I706" s="223"/>
      <c r="J706" s="218"/>
      <c r="K706" s="218"/>
      <c r="L706" s="224"/>
      <c r="M706" s="225"/>
      <c r="N706" s="226"/>
      <c r="O706" s="226"/>
      <c r="P706" s="226"/>
      <c r="Q706" s="226"/>
      <c r="R706" s="226"/>
      <c r="S706" s="226"/>
      <c r="T706" s="227"/>
      <c r="AT706" s="228" t="s">
        <v>177</v>
      </c>
      <c r="AU706" s="228" t="s">
        <v>80</v>
      </c>
      <c r="AV706" s="12" t="s">
        <v>78</v>
      </c>
      <c r="AW706" s="12" t="s">
        <v>35</v>
      </c>
      <c r="AX706" s="12" t="s">
        <v>71</v>
      </c>
      <c r="AY706" s="228" t="s">
        <v>168</v>
      </c>
    </row>
    <row r="707" spans="2:65" s="13" customFormat="1" ht="13.5">
      <c r="B707" s="229"/>
      <c r="C707" s="230"/>
      <c r="D707" s="219" t="s">
        <v>177</v>
      </c>
      <c r="E707" s="231" t="s">
        <v>21</v>
      </c>
      <c r="F707" s="232" t="s">
        <v>2680</v>
      </c>
      <c r="G707" s="230"/>
      <c r="H707" s="233">
        <v>75.12</v>
      </c>
      <c r="I707" s="234"/>
      <c r="J707" s="230"/>
      <c r="K707" s="230"/>
      <c r="L707" s="235"/>
      <c r="M707" s="236"/>
      <c r="N707" s="237"/>
      <c r="O707" s="237"/>
      <c r="P707" s="237"/>
      <c r="Q707" s="237"/>
      <c r="R707" s="237"/>
      <c r="S707" s="237"/>
      <c r="T707" s="238"/>
      <c r="AT707" s="239" t="s">
        <v>177</v>
      </c>
      <c r="AU707" s="239" t="s">
        <v>80</v>
      </c>
      <c r="AV707" s="13" t="s">
        <v>80</v>
      </c>
      <c r="AW707" s="13" t="s">
        <v>35</v>
      </c>
      <c r="AX707" s="13" t="s">
        <v>71</v>
      </c>
      <c r="AY707" s="239" t="s">
        <v>168</v>
      </c>
    </row>
    <row r="708" spans="2:65" s="13" customFormat="1" ht="13.5">
      <c r="B708" s="229"/>
      <c r="C708" s="230"/>
      <c r="D708" s="219" t="s">
        <v>177</v>
      </c>
      <c r="E708" s="231" t="s">
        <v>21</v>
      </c>
      <c r="F708" s="232" t="s">
        <v>2681</v>
      </c>
      <c r="G708" s="230"/>
      <c r="H708" s="233">
        <v>72.36</v>
      </c>
      <c r="I708" s="234"/>
      <c r="J708" s="230"/>
      <c r="K708" s="230"/>
      <c r="L708" s="235"/>
      <c r="M708" s="236"/>
      <c r="N708" s="237"/>
      <c r="O708" s="237"/>
      <c r="P708" s="237"/>
      <c r="Q708" s="237"/>
      <c r="R708" s="237"/>
      <c r="S708" s="237"/>
      <c r="T708" s="238"/>
      <c r="AT708" s="239" t="s">
        <v>177</v>
      </c>
      <c r="AU708" s="239" t="s">
        <v>80</v>
      </c>
      <c r="AV708" s="13" t="s">
        <v>80</v>
      </c>
      <c r="AW708" s="13" t="s">
        <v>35</v>
      </c>
      <c r="AX708" s="13" t="s">
        <v>71</v>
      </c>
      <c r="AY708" s="239" t="s">
        <v>168</v>
      </c>
    </row>
    <row r="709" spans="2:65" s="13" customFormat="1" ht="13.5">
      <c r="B709" s="229"/>
      <c r="C709" s="230"/>
      <c r="D709" s="219" t="s">
        <v>177</v>
      </c>
      <c r="E709" s="231" t="s">
        <v>21</v>
      </c>
      <c r="F709" s="232" t="s">
        <v>2682</v>
      </c>
      <c r="G709" s="230"/>
      <c r="H709" s="233">
        <v>69.36</v>
      </c>
      <c r="I709" s="234"/>
      <c r="J709" s="230"/>
      <c r="K709" s="230"/>
      <c r="L709" s="235"/>
      <c r="M709" s="236"/>
      <c r="N709" s="237"/>
      <c r="O709" s="237"/>
      <c r="P709" s="237"/>
      <c r="Q709" s="237"/>
      <c r="R709" s="237"/>
      <c r="S709" s="237"/>
      <c r="T709" s="238"/>
      <c r="AT709" s="239" t="s">
        <v>177</v>
      </c>
      <c r="AU709" s="239" t="s">
        <v>80</v>
      </c>
      <c r="AV709" s="13" t="s">
        <v>80</v>
      </c>
      <c r="AW709" s="13" t="s">
        <v>35</v>
      </c>
      <c r="AX709" s="13" t="s">
        <v>71</v>
      </c>
      <c r="AY709" s="239" t="s">
        <v>168</v>
      </c>
    </row>
    <row r="710" spans="2:65" s="14" customFormat="1" ht="13.5">
      <c r="B710" s="240"/>
      <c r="C710" s="241"/>
      <c r="D710" s="242" t="s">
        <v>177</v>
      </c>
      <c r="E710" s="243" t="s">
        <v>21</v>
      </c>
      <c r="F710" s="244" t="s">
        <v>184</v>
      </c>
      <c r="G710" s="241"/>
      <c r="H710" s="245">
        <v>235.1</v>
      </c>
      <c r="I710" s="246"/>
      <c r="J710" s="241"/>
      <c r="K710" s="241"/>
      <c r="L710" s="247"/>
      <c r="M710" s="248"/>
      <c r="N710" s="249"/>
      <c r="O710" s="249"/>
      <c r="P710" s="249"/>
      <c r="Q710" s="249"/>
      <c r="R710" s="249"/>
      <c r="S710" s="249"/>
      <c r="T710" s="250"/>
      <c r="AT710" s="251" t="s">
        <v>177</v>
      </c>
      <c r="AU710" s="251" t="s">
        <v>80</v>
      </c>
      <c r="AV710" s="14" t="s">
        <v>175</v>
      </c>
      <c r="AW710" s="14" t="s">
        <v>35</v>
      </c>
      <c r="AX710" s="14" t="s">
        <v>78</v>
      </c>
      <c r="AY710" s="251" t="s">
        <v>168</v>
      </c>
    </row>
    <row r="711" spans="2:65" s="1" customFormat="1" ht="22.5" customHeight="1">
      <c r="B711" s="42"/>
      <c r="C711" s="205" t="s">
        <v>943</v>
      </c>
      <c r="D711" s="205" t="s">
        <v>170</v>
      </c>
      <c r="E711" s="206" t="s">
        <v>898</v>
      </c>
      <c r="F711" s="207" t="s">
        <v>899</v>
      </c>
      <c r="G711" s="208" t="s">
        <v>173</v>
      </c>
      <c r="H711" s="209">
        <v>361.4</v>
      </c>
      <c r="I711" s="210"/>
      <c r="J711" s="211">
        <f>ROUND(I711*H711,2)</f>
        <v>0</v>
      </c>
      <c r="K711" s="207" t="s">
        <v>174</v>
      </c>
      <c r="L711" s="62"/>
      <c r="M711" s="212" t="s">
        <v>21</v>
      </c>
      <c r="N711" s="213" t="s">
        <v>42</v>
      </c>
      <c r="O711" s="43"/>
      <c r="P711" s="214">
        <f>O711*H711</f>
        <v>0</v>
      </c>
      <c r="Q711" s="214">
        <v>4.0000000000000003E-5</v>
      </c>
      <c r="R711" s="214">
        <f>Q711*H711</f>
        <v>1.4456E-2</v>
      </c>
      <c r="S711" s="214">
        <v>0</v>
      </c>
      <c r="T711" s="215">
        <f>S711*H711</f>
        <v>0</v>
      </c>
      <c r="AR711" s="25" t="s">
        <v>175</v>
      </c>
      <c r="AT711" s="25" t="s">
        <v>170</v>
      </c>
      <c r="AU711" s="25" t="s">
        <v>80</v>
      </c>
      <c r="AY711" s="25" t="s">
        <v>168</v>
      </c>
      <c r="BE711" s="216">
        <f>IF(N711="základní",J711,0)</f>
        <v>0</v>
      </c>
      <c r="BF711" s="216">
        <f>IF(N711="snížená",J711,0)</f>
        <v>0</v>
      </c>
      <c r="BG711" s="216">
        <f>IF(N711="zákl. přenesená",J711,0)</f>
        <v>0</v>
      </c>
      <c r="BH711" s="216">
        <f>IF(N711="sníž. přenesená",J711,0)</f>
        <v>0</v>
      </c>
      <c r="BI711" s="216">
        <f>IF(N711="nulová",J711,0)</f>
        <v>0</v>
      </c>
      <c r="BJ711" s="25" t="s">
        <v>78</v>
      </c>
      <c r="BK711" s="216">
        <f>ROUND(I711*H711,2)</f>
        <v>0</v>
      </c>
      <c r="BL711" s="25" t="s">
        <v>175</v>
      </c>
      <c r="BM711" s="25" t="s">
        <v>2683</v>
      </c>
    </row>
    <row r="712" spans="2:65" s="12" customFormat="1" ht="13.5">
      <c r="B712" s="217"/>
      <c r="C712" s="218"/>
      <c r="D712" s="219" t="s">
        <v>177</v>
      </c>
      <c r="E712" s="220" t="s">
        <v>21</v>
      </c>
      <c r="F712" s="221" t="s">
        <v>2679</v>
      </c>
      <c r="G712" s="218"/>
      <c r="H712" s="222" t="s">
        <v>21</v>
      </c>
      <c r="I712" s="223"/>
      <c r="J712" s="218"/>
      <c r="K712" s="218"/>
      <c r="L712" s="224"/>
      <c r="M712" s="225"/>
      <c r="N712" s="226"/>
      <c r="O712" s="226"/>
      <c r="P712" s="226"/>
      <c r="Q712" s="226"/>
      <c r="R712" s="226"/>
      <c r="S712" s="226"/>
      <c r="T712" s="227"/>
      <c r="AT712" s="228" t="s">
        <v>177</v>
      </c>
      <c r="AU712" s="228" t="s">
        <v>80</v>
      </c>
      <c r="AV712" s="12" t="s">
        <v>78</v>
      </c>
      <c r="AW712" s="12" t="s">
        <v>35</v>
      </c>
      <c r="AX712" s="12" t="s">
        <v>71</v>
      </c>
      <c r="AY712" s="228" t="s">
        <v>168</v>
      </c>
    </row>
    <row r="713" spans="2:65" s="13" customFormat="1" ht="13.5">
      <c r="B713" s="229"/>
      <c r="C713" s="230"/>
      <c r="D713" s="219" t="s">
        <v>177</v>
      </c>
      <c r="E713" s="231" t="s">
        <v>21</v>
      </c>
      <c r="F713" s="232" t="s">
        <v>2684</v>
      </c>
      <c r="G713" s="230"/>
      <c r="H713" s="233">
        <v>125.2</v>
      </c>
      <c r="I713" s="234"/>
      <c r="J713" s="230"/>
      <c r="K713" s="230"/>
      <c r="L713" s="235"/>
      <c r="M713" s="236"/>
      <c r="N713" s="237"/>
      <c r="O713" s="237"/>
      <c r="P713" s="237"/>
      <c r="Q713" s="237"/>
      <c r="R713" s="237"/>
      <c r="S713" s="237"/>
      <c r="T713" s="238"/>
      <c r="AT713" s="239" t="s">
        <v>177</v>
      </c>
      <c r="AU713" s="239" t="s">
        <v>80</v>
      </c>
      <c r="AV713" s="13" t="s">
        <v>80</v>
      </c>
      <c r="AW713" s="13" t="s">
        <v>35</v>
      </c>
      <c r="AX713" s="13" t="s">
        <v>71</v>
      </c>
      <c r="AY713" s="239" t="s">
        <v>168</v>
      </c>
    </row>
    <row r="714" spans="2:65" s="13" customFormat="1" ht="13.5">
      <c r="B714" s="229"/>
      <c r="C714" s="230"/>
      <c r="D714" s="219" t="s">
        <v>177</v>
      </c>
      <c r="E714" s="231" t="s">
        <v>21</v>
      </c>
      <c r="F714" s="232" t="s">
        <v>2685</v>
      </c>
      <c r="G714" s="230"/>
      <c r="H714" s="233">
        <v>120.6</v>
      </c>
      <c r="I714" s="234"/>
      <c r="J714" s="230"/>
      <c r="K714" s="230"/>
      <c r="L714" s="235"/>
      <c r="M714" s="236"/>
      <c r="N714" s="237"/>
      <c r="O714" s="237"/>
      <c r="P714" s="237"/>
      <c r="Q714" s="237"/>
      <c r="R714" s="237"/>
      <c r="S714" s="237"/>
      <c r="T714" s="238"/>
      <c r="AT714" s="239" t="s">
        <v>177</v>
      </c>
      <c r="AU714" s="239" t="s">
        <v>80</v>
      </c>
      <c r="AV714" s="13" t="s">
        <v>80</v>
      </c>
      <c r="AW714" s="13" t="s">
        <v>35</v>
      </c>
      <c r="AX714" s="13" t="s">
        <v>71</v>
      </c>
      <c r="AY714" s="239" t="s">
        <v>168</v>
      </c>
    </row>
    <row r="715" spans="2:65" s="13" customFormat="1" ht="13.5">
      <c r="B715" s="229"/>
      <c r="C715" s="230"/>
      <c r="D715" s="219" t="s">
        <v>177</v>
      </c>
      <c r="E715" s="231" t="s">
        <v>21</v>
      </c>
      <c r="F715" s="232" t="s">
        <v>2686</v>
      </c>
      <c r="G715" s="230"/>
      <c r="H715" s="233">
        <v>115.6</v>
      </c>
      <c r="I715" s="234"/>
      <c r="J715" s="230"/>
      <c r="K715" s="230"/>
      <c r="L715" s="235"/>
      <c r="M715" s="236"/>
      <c r="N715" s="237"/>
      <c r="O715" s="237"/>
      <c r="P715" s="237"/>
      <c r="Q715" s="237"/>
      <c r="R715" s="237"/>
      <c r="S715" s="237"/>
      <c r="T715" s="238"/>
      <c r="AT715" s="239" t="s">
        <v>177</v>
      </c>
      <c r="AU715" s="239" t="s">
        <v>80</v>
      </c>
      <c r="AV715" s="13" t="s">
        <v>80</v>
      </c>
      <c r="AW715" s="13" t="s">
        <v>35</v>
      </c>
      <c r="AX715" s="13" t="s">
        <v>71</v>
      </c>
      <c r="AY715" s="239" t="s">
        <v>168</v>
      </c>
    </row>
    <row r="716" spans="2:65" s="14" customFormat="1" ht="13.5">
      <c r="B716" s="240"/>
      <c r="C716" s="241"/>
      <c r="D716" s="242" t="s">
        <v>177</v>
      </c>
      <c r="E716" s="243" t="s">
        <v>21</v>
      </c>
      <c r="F716" s="244" t="s">
        <v>184</v>
      </c>
      <c r="G716" s="241"/>
      <c r="H716" s="245">
        <v>361.4</v>
      </c>
      <c r="I716" s="246"/>
      <c r="J716" s="241"/>
      <c r="K716" s="241"/>
      <c r="L716" s="247"/>
      <c r="M716" s="248"/>
      <c r="N716" s="249"/>
      <c r="O716" s="249"/>
      <c r="P716" s="249"/>
      <c r="Q716" s="249"/>
      <c r="R716" s="249"/>
      <c r="S716" s="249"/>
      <c r="T716" s="250"/>
      <c r="AT716" s="251" t="s">
        <v>177</v>
      </c>
      <c r="AU716" s="251" t="s">
        <v>80</v>
      </c>
      <c r="AV716" s="14" t="s">
        <v>175</v>
      </c>
      <c r="AW716" s="14" t="s">
        <v>35</v>
      </c>
      <c r="AX716" s="14" t="s">
        <v>78</v>
      </c>
      <c r="AY716" s="251" t="s">
        <v>168</v>
      </c>
    </row>
    <row r="717" spans="2:65" s="1" customFormat="1" ht="22.5" customHeight="1">
      <c r="B717" s="42"/>
      <c r="C717" s="205" t="s">
        <v>951</v>
      </c>
      <c r="D717" s="205" t="s">
        <v>170</v>
      </c>
      <c r="E717" s="206" t="s">
        <v>956</v>
      </c>
      <c r="F717" s="207" t="s">
        <v>957</v>
      </c>
      <c r="G717" s="208" t="s">
        <v>173</v>
      </c>
      <c r="H717" s="209">
        <v>1.4379999999999999</v>
      </c>
      <c r="I717" s="210"/>
      <c r="J717" s="211">
        <f>ROUND(I717*H717,2)</f>
        <v>0</v>
      </c>
      <c r="K717" s="207" t="s">
        <v>174</v>
      </c>
      <c r="L717" s="62"/>
      <c r="M717" s="212" t="s">
        <v>21</v>
      </c>
      <c r="N717" s="213" t="s">
        <v>42</v>
      </c>
      <c r="O717" s="43"/>
      <c r="P717" s="214">
        <f>O717*H717</f>
        <v>0</v>
      </c>
      <c r="Q717" s="214">
        <v>0</v>
      </c>
      <c r="R717" s="214">
        <f>Q717*H717</f>
        <v>0</v>
      </c>
      <c r="S717" s="214">
        <v>3.7999999999999999E-2</v>
      </c>
      <c r="T717" s="215">
        <f>S717*H717</f>
        <v>5.4643999999999998E-2</v>
      </c>
      <c r="AR717" s="25" t="s">
        <v>175</v>
      </c>
      <c r="AT717" s="25" t="s">
        <v>170</v>
      </c>
      <c r="AU717" s="25" t="s">
        <v>80</v>
      </c>
      <c r="AY717" s="25" t="s">
        <v>168</v>
      </c>
      <c r="BE717" s="216">
        <f>IF(N717="základní",J717,0)</f>
        <v>0</v>
      </c>
      <c r="BF717" s="216">
        <f>IF(N717="snížená",J717,0)</f>
        <v>0</v>
      </c>
      <c r="BG717" s="216">
        <f>IF(N717="zákl. přenesená",J717,0)</f>
        <v>0</v>
      </c>
      <c r="BH717" s="216">
        <f>IF(N717="sníž. přenesená",J717,0)</f>
        <v>0</v>
      </c>
      <c r="BI717" s="216">
        <f>IF(N717="nulová",J717,0)</f>
        <v>0</v>
      </c>
      <c r="BJ717" s="25" t="s">
        <v>78</v>
      </c>
      <c r="BK717" s="216">
        <f>ROUND(I717*H717,2)</f>
        <v>0</v>
      </c>
      <c r="BL717" s="25" t="s">
        <v>175</v>
      </c>
      <c r="BM717" s="25" t="s">
        <v>2687</v>
      </c>
    </row>
    <row r="718" spans="2:65" s="12" customFormat="1" ht="13.5">
      <c r="B718" s="217"/>
      <c r="C718" s="218"/>
      <c r="D718" s="219" t="s">
        <v>177</v>
      </c>
      <c r="E718" s="220" t="s">
        <v>21</v>
      </c>
      <c r="F718" s="221" t="s">
        <v>2228</v>
      </c>
      <c r="G718" s="218"/>
      <c r="H718" s="222" t="s">
        <v>21</v>
      </c>
      <c r="I718" s="223"/>
      <c r="J718" s="218"/>
      <c r="K718" s="218"/>
      <c r="L718" s="224"/>
      <c r="M718" s="225"/>
      <c r="N718" s="226"/>
      <c r="O718" s="226"/>
      <c r="P718" s="226"/>
      <c r="Q718" s="226"/>
      <c r="R718" s="226"/>
      <c r="S718" s="226"/>
      <c r="T718" s="227"/>
      <c r="AT718" s="228" t="s">
        <v>177</v>
      </c>
      <c r="AU718" s="228" t="s">
        <v>80</v>
      </c>
      <c r="AV718" s="12" t="s">
        <v>78</v>
      </c>
      <c r="AW718" s="12" t="s">
        <v>35</v>
      </c>
      <c r="AX718" s="12" t="s">
        <v>71</v>
      </c>
      <c r="AY718" s="228" t="s">
        <v>168</v>
      </c>
    </row>
    <row r="719" spans="2:65" s="13" customFormat="1" ht="13.5">
      <c r="B719" s="229"/>
      <c r="C719" s="230"/>
      <c r="D719" s="242" t="s">
        <v>177</v>
      </c>
      <c r="E719" s="252" t="s">
        <v>21</v>
      </c>
      <c r="F719" s="253" t="s">
        <v>2610</v>
      </c>
      <c r="G719" s="230"/>
      <c r="H719" s="254">
        <v>1.4379999999999999</v>
      </c>
      <c r="I719" s="234"/>
      <c r="J719" s="230"/>
      <c r="K719" s="230"/>
      <c r="L719" s="235"/>
      <c r="M719" s="236"/>
      <c r="N719" s="237"/>
      <c r="O719" s="237"/>
      <c r="P719" s="237"/>
      <c r="Q719" s="237"/>
      <c r="R719" s="237"/>
      <c r="S719" s="237"/>
      <c r="T719" s="238"/>
      <c r="AT719" s="239" t="s">
        <v>177</v>
      </c>
      <c r="AU719" s="239" t="s">
        <v>80</v>
      </c>
      <c r="AV719" s="13" t="s">
        <v>80</v>
      </c>
      <c r="AW719" s="13" t="s">
        <v>35</v>
      </c>
      <c r="AX719" s="13" t="s">
        <v>78</v>
      </c>
      <c r="AY719" s="239" t="s">
        <v>168</v>
      </c>
    </row>
    <row r="720" spans="2:65" s="1" customFormat="1" ht="22.5" customHeight="1">
      <c r="B720" s="42"/>
      <c r="C720" s="205" t="s">
        <v>955</v>
      </c>
      <c r="D720" s="205" t="s">
        <v>170</v>
      </c>
      <c r="E720" s="206" t="s">
        <v>962</v>
      </c>
      <c r="F720" s="207" t="s">
        <v>963</v>
      </c>
      <c r="G720" s="208" t="s">
        <v>173</v>
      </c>
      <c r="H720" s="209">
        <v>36.219000000000001</v>
      </c>
      <c r="I720" s="210"/>
      <c r="J720" s="211">
        <f>ROUND(I720*H720,2)</f>
        <v>0</v>
      </c>
      <c r="K720" s="207" t="s">
        <v>174</v>
      </c>
      <c r="L720" s="62"/>
      <c r="M720" s="212" t="s">
        <v>21</v>
      </c>
      <c r="N720" s="213" t="s">
        <v>42</v>
      </c>
      <c r="O720" s="43"/>
      <c r="P720" s="214">
        <f>O720*H720</f>
        <v>0</v>
      </c>
      <c r="Q720" s="214">
        <v>0</v>
      </c>
      <c r="R720" s="214">
        <f>Q720*H720</f>
        <v>0</v>
      </c>
      <c r="S720" s="214">
        <v>3.4000000000000002E-2</v>
      </c>
      <c r="T720" s="215">
        <f>S720*H720</f>
        <v>1.231446</v>
      </c>
      <c r="AR720" s="25" t="s">
        <v>175</v>
      </c>
      <c r="AT720" s="25" t="s">
        <v>170</v>
      </c>
      <c r="AU720" s="25" t="s">
        <v>80</v>
      </c>
      <c r="AY720" s="25" t="s">
        <v>168</v>
      </c>
      <c r="BE720" s="216">
        <f>IF(N720="základní",J720,0)</f>
        <v>0</v>
      </c>
      <c r="BF720" s="216">
        <f>IF(N720="snížená",J720,0)</f>
        <v>0</v>
      </c>
      <c r="BG720" s="216">
        <f>IF(N720="zákl. přenesená",J720,0)</f>
        <v>0</v>
      </c>
      <c r="BH720" s="216">
        <f>IF(N720="sníž. přenesená",J720,0)</f>
        <v>0</v>
      </c>
      <c r="BI720" s="216">
        <f>IF(N720="nulová",J720,0)</f>
        <v>0</v>
      </c>
      <c r="BJ720" s="25" t="s">
        <v>78</v>
      </c>
      <c r="BK720" s="216">
        <f>ROUND(I720*H720,2)</f>
        <v>0</v>
      </c>
      <c r="BL720" s="25" t="s">
        <v>175</v>
      </c>
      <c r="BM720" s="25" t="s">
        <v>2688</v>
      </c>
    </row>
    <row r="721" spans="2:65" s="12" customFormat="1" ht="13.5">
      <c r="B721" s="217"/>
      <c r="C721" s="218"/>
      <c r="D721" s="219" t="s">
        <v>177</v>
      </c>
      <c r="E721" s="220" t="s">
        <v>21</v>
      </c>
      <c r="F721" s="221" t="s">
        <v>2228</v>
      </c>
      <c r="G721" s="218"/>
      <c r="H721" s="222" t="s">
        <v>21</v>
      </c>
      <c r="I721" s="223"/>
      <c r="J721" s="218"/>
      <c r="K721" s="218"/>
      <c r="L721" s="224"/>
      <c r="M721" s="225"/>
      <c r="N721" s="226"/>
      <c r="O721" s="226"/>
      <c r="P721" s="226"/>
      <c r="Q721" s="226"/>
      <c r="R721" s="226"/>
      <c r="S721" s="226"/>
      <c r="T721" s="227"/>
      <c r="AT721" s="228" t="s">
        <v>177</v>
      </c>
      <c r="AU721" s="228" t="s">
        <v>80</v>
      </c>
      <c r="AV721" s="12" t="s">
        <v>78</v>
      </c>
      <c r="AW721" s="12" t="s">
        <v>35</v>
      </c>
      <c r="AX721" s="12" t="s">
        <v>71</v>
      </c>
      <c r="AY721" s="228" t="s">
        <v>168</v>
      </c>
    </row>
    <row r="722" spans="2:65" s="13" customFormat="1" ht="13.5">
      <c r="B722" s="229"/>
      <c r="C722" s="230"/>
      <c r="D722" s="219" t="s">
        <v>177</v>
      </c>
      <c r="E722" s="231" t="s">
        <v>21</v>
      </c>
      <c r="F722" s="232" t="s">
        <v>2689</v>
      </c>
      <c r="G722" s="230"/>
      <c r="H722" s="233">
        <v>12</v>
      </c>
      <c r="I722" s="234"/>
      <c r="J722" s="230"/>
      <c r="K722" s="230"/>
      <c r="L722" s="235"/>
      <c r="M722" s="236"/>
      <c r="N722" s="237"/>
      <c r="O722" s="237"/>
      <c r="P722" s="237"/>
      <c r="Q722" s="237"/>
      <c r="R722" s="237"/>
      <c r="S722" s="237"/>
      <c r="T722" s="238"/>
      <c r="AT722" s="239" t="s">
        <v>177</v>
      </c>
      <c r="AU722" s="239" t="s">
        <v>80</v>
      </c>
      <c r="AV722" s="13" t="s">
        <v>80</v>
      </c>
      <c r="AW722" s="13" t="s">
        <v>35</v>
      </c>
      <c r="AX722" s="13" t="s">
        <v>71</v>
      </c>
      <c r="AY722" s="239" t="s">
        <v>168</v>
      </c>
    </row>
    <row r="723" spans="2:65" s="13" customFormat="1" ht="13.5">
      <c r="B723" s="229"/>
      <c r="C723" s="230"/>
      <c r="D723" s="219" t="s">
        <v>177</v>
      </c>
      <c r="E723" s="231" t="s">
        <v>21</v>
      </c>
      <c r="F723" s="232" t="s">
        <v>2611</v>
      </c>
      <c r="G723" s="230"/>
      <c r="H723" s="233">
        <v>2.625</v>
      </c>
      <c r="I723" s="234"/>
      <c r="J723" s="230"/>
      <c r="K723" s="230"/>
      <c r="L723" s="235"/>
      <c r="M723" s="236"/>
      <c r="N723" s="237"/>
      <c r="O723" s="237"/>
      <c r="P723" s="237"/>
      <c r="Q723" s="237"/>
      <c r="R723" s="237"/>
      <c r="S723" s="237"/>
      <c r="T723" s="238"/>
      <c r="AT723" s="239" t="s">
        <v>177</v>
      </c>
      <c r="AU723" s="239" t="s">
        <v>80</v>
      </c>
      <c r="AV723" s="13" t="s">
        <v>80</v>
      </c>
      <c r="AW723" s="13" t="s">
        <v>35</v>
      </c>
      <c r="AX723" s="13" t="s">
        <v>71</v>
      </c>
      <c r="AY723" s="239" t="s">
        <v>168</v>
      </c>
    </row>
    <row r="724" spans="2:65" s="12" customFormat="1" ht="13.5">
      <c r="B724" s="217"/>
      <c r="C724" s="218"/>
      <c r="D724" s="219" t="s">
        <v>177</v>
      </c>
      <c r="E724" s="220" t="s">
        <v>21</v>
      </c>
      <c r="F724" s="221" t="s">
        <v>2231</v>
      </c>
      <c r="G724" s="218"/>
      <c r="H724" s="222" t="s">
        <v>21</v>
      </c>
      <c r="I724" s="223"/>
      <c r="J724" s="218"/>
      <c r="K724" s="218"/>
      <c r="L724" s="224"/>
      <c r="M724" s="225"/>
      <c r="N724" s="226"/>
      <c r="O724" s="226"/>
      <c r="P724" s="226"/>
      <c r="Q724" s="226"/>
      <c r="R724" s="226"/>
      <c r="S724" s="226"/>
      <c r="T724" s="227"/>
      <c r="AT724" s="228" t="s">
        <v>177</v>
      </c>
      <c r="AU724" s="228" t="s">
        <v>80</v>
      </c>
      <c r="AV724" s="12" t="s">
        <v>78</v>
      </c>
      <c r="AW724" s="12" t="s">
        <v>35</v>
      </c>
      <c r="AX724" s="12" t="s">
        <v>71</v>
      </c>
      <c r="AY724" s="228" t="s">
        <v>168</v>
      </c>
    </row>
    <row r="725" spans="2:65" s="13" customFormat="1" ht="13.5">
      <c r="B725" s="229"/>
      <c r="C725" s="230"/>
      <c r="D725" s="219" t="s">
        <v>177</v>
      </c>
      <c r="E725" s="231" t="s">
        <v>21</v>
      </c>
      <c r="F725" s="232" t="s">
        <v>2615</v>
      </c>
      <c r="G725" s="230"/>
      <c r="H725" s="233">
        <v>7.6440000000000001</v>
      </c>
      <c r="I725" s="234"/>
      <c r="J725" s="230"/>
      <c r="K725" s="230"/>
      <c r="L725" s="235"/>
      <c r="M725" s="236"/>
      <c r="N725" s="237"/>
      <c r="O725" s="237"/>
      <c r="P725" s="237"/>
      <c r="Q725" s="237"/>
      <c r="R725" s="237"/>
      <c r="S725" s="237"/>
      <c r="T725" s="238"/>
      <c r="AT725" s="239" t="s">
        <v>177</v>
      </c>
      <c r="AU725" s="239" t="s">
        <v>80</v>
      </c>
      <c r="AV725" s="13" t="s">
        <v>80</v>
      </c>
      <c r="AW725" s="13" t="s">
        <v>35</v>
      </c>
      <c r="AX725" s="13" t="s">
        <v>71</v>
      </c>
      <c r="AY725" s="239" t="s">
        <v>168</v>
      </c>
    </row>
    <row r="726" spans="2:65" s="12" customFormat="1" ht="13.5">
      <c r="B726" s="217"/>
      <c r="C726" s="218"/>
      <c r="D726" s="219" t="s">
        <v>177</v>
      </c>
      <c r="E726" s="220" t="s">
        <v>21</v>
      </c>
      <c r="F726" s="221" t="s">
        <v>2234</v>
      </c>
      <c r="G726" s="218"/>
      <c r="H726" s="222" t="s">
        <v>21</v>
      </c>
      <c r="I726" s="223"/>
      <c r="J726" s="218"/>
      <c r="K726" s="218"/>
      <c r="L726" s="224"/>
      <c r="M726" s="225"/>
      <c r="N726" s="226"/>
      <c r="O726" s="226"/>
      <c r="P726" s="226"/>
      <c r="Q726" s="226"/>
      <c r="R726" s="226"/>
      <c r="S726" s="226"/>
      <c r="T726" s="227"/>
      <c r="AT726" s="228" t="s">
        <v>177</v>
      </c>
      <c r="AU726" s="228" t="s">
        <v>80</v>
      </c>
      <c r="AV726" s="12" t="s">
        <v>78</v>
      </c>
      <c r="AW726" s="12" t="s">
        <v>35</v>
      </c>
      <c r="AX726" s="12" t="s">
        <v>71</v>
      </c>
      <c r="AY726" s="228" t="s">
        <v>168</v>
      </c>
    </row>
    <row r="727" spans="2:65" s="13" customFormat="1" ht="13.5">
      <c r="B727" s="229"/>
      <c r="C727" s="230"/>
      <c r="D727" s="219" t="s">
        <v>177</v>
      </c>
      <c r="E727" s="231" t="s">
        <v>21</v>
      </c>
      <c r="F727" s="232" t="s">
        <v>2617</v>
      </c>
      <c r="G727" s="230"/>
      <c r="H727" s="233">
        <v>7.44</v>
      </c>
      <c r="I727" s="234"/>
      <c r="J727" s="230"/>
      <c r="K727" s="230"/>
      <c r="L727" s="235"/>
      <c r="M727" s="236"/>
      <c r="N727" s="237"/>
      <c r="O727" s="237"/>
      <c r="P727" s="237"/>
      <c r="Q727" s="237"/>
      <c r="R727" s="237"/>
      <c r="S727" s="237"/>
      <c r="T727" s="238"/>
      <c r="AT727" s="239" t="s">
        <v>177</v>
      </c>
      <c r="AU727" s="239" t="s">
        <v>80</v>
      </c>
      <c r="AV727" s="13" t="s">
        <v>80</v>
      </c>
      <c r="AW727" s="13" t="s">
        <v>35</v>
      </c>
      <c r="AX727" s="13" t="s">
        <v>71</v>
      </c>
      <c r="AY727" s="239" t="s">
        <v>168</v>
      </c>
    </row>
    <row r="728" spans="2:65" s="13" customFormat="1" ht="13.5">
      <c r="B728" s="229"/>
      <c r="C728" s="230"/>
      <c r="D728" s="219" t="s">
        <v>177</v>
      </c>
      <c r="E728" s="231" t="s">
        <v>21</v>
      </c>
      <c r="F728" s="232" t="s">
        <v>2618</v>
      </c>
      <c r="G728" s="230"/>
      <c r="H728" s="233">
        <v>6.51</v>
      </c>
      <c r="I728" s="234"/>
      <c r="J728" s="230"/>
      <c r="K728" s="230"/>
      <c r="L728" s="235"/>
      <c r="M728" s="236"/>
      <c r="N728" s="237"/>
      <c r="O728" s="237"/>
      <c r="P728" s="237"/>
      <c r="Q728" s="237"/>
      <c r="R728" s="237"/>
      <c r="S728" s="237"/>
      <c r="T728" s="238"/>
      <c r="AT728" s="239" t="s">
        <v>177</v>
      </c>
      <c r="AU728" s="239" t="s">
        <v>80</v>
      </c>
      <c r="AV728" s="13" t="s">
        <v>80</v>
      </c>
      <c r="AW728" s="13" t="s">
        <v>35</v>
      </c>
      <c r="AX728" s="13" t="s">
        <v>71</v>
      </c>
      <c r="AY728" s="239" t="s">
        <v>168</v>
      </c>
    </row>
    <row r="729" spans="2:65" s="14" customFormat="1" ht="13.5">
      <c r="B729" s="240"/>
      <c r="C729" s="241"/>
      <c r="D729" s="242" t="s">
        <v>177</v>
      </c>
      <c r="E729" s="243" t="s">
        <v>21</v>
      </c>
      <c r="F729" s="244" t="s">
        <v>184</v>
      </c>
      <c r="G729" s="241"/>
      <c r="H729" s="245">
        <v>36.219000000000001</v>
      </c>
      <c r="I729" s="246"/>
      <c r="J729" s="241"/>
      <c r="K729" s="241"/>
      <c r="L729" s="247"/>
      <c r="M729" s="248"/>
      <c r="N729" s="249"/>
      <c r="O729" s="249"/>
      <c r="P729" s="249"/>
      <c r="Q729" s="249"/>
      <c r="R729" s="249"/>
      <c r="S729" s="249"/>
      <c r="T729" s="250"/>
      <c r="AT729" s="251" t="s">
        <v>177</v>
      </c>
      <c r="AU729" s="251" t="s">
        <v>80</v>
      </c>
      <c r="AV729" s="14" t="s">
        <v>175</v>
      </c>
      <c r="AW729" s="14" t="s">
        <v>35</v>
      </c>
      <c r="AX729" s="14" t="s">
        <v>78</v>
      </c>
      <c r="AY729" s="251" t="s">
        <v>168</v>
      </c>
    </row>
    <row r="730" spans="2:65" s="1" customFormat="1" ht="22.5" customHeight="1">
      <c r="B730" s="42"/>
      <c r="C730" s="205" t="s">
        <v>961</v>
      </c>
      <c r="D730" s="205" t="s">
        <v>170</v>
      </c>
      <c r="E730" s="206" t="s">
        <v>969</v>
      </c>
      <c r="F730" s="207" t="s">
        <v>970</v>
      </c>
      <c r="G730" s="208" t="s">
        <v>173</v>
      </c>
      <c r="H730" s="209">
        <v>237.41399999999999</v>
      </c>
      <c r="I730" s="210"/>
      <c r="J730" s="211">
        <f>ROUND(I730*H730,2)</f>
        <v>0</v>
      </c>
      <c r="K730" s="207" t="s">
        <v>174</v>
      </c>
      <c r="L730" s="62"/>
      <c r="M730" s="212" t="s">
        <v>21</v>
      </c>
      <c r="N730" s="213" t="s">
        <v>42</v>
      </c>
      <c r="O730" s="43"/>
      <c r="P730" s="214">
        <f>O730*H730</f>
        <v>0</v>
      </c>
      <c r="Q730" s="214">
        <v>0</v>
      </c>
      <c r="R730" s="214">
        <f>Q730*H730</f>
        <v>0</v>
      </c>
      <c r="S730" s="214">
        <v>3.2000000000000001E-2</v>
      </c>
      <c r="T730" s="215">
        <f>S730*H730</f>
        <v>7.5972479999999996</v>
      </c>
      <c r="AR730" s="25" t="s">
        <v>175</v>
      </c>
      <c r="AT730" s="25" t="s">
        <v>170</v>
      </c>
      <c r="AU730" s="25" t="s">
        <v>80</v>
      </c>
      <c r="AY730" s="25" t="s">
        <v>168</v>
      </c>
      <c r="BE730" s="216">
        <f>IF(N730="základní",J730,0)</f>
        <v>0</v>
      </c>
      <c r="BF730" s="216">
        <f>IF(N730="snížená",J730,0)</f>
        <v>0</v>
      </c>
      <c r="BG730" s="216">
        <f>IF(N730="zákl. přenesená",J730,0)</f>
        <v>0</v>
      </c>
      <c r="BH730" s="216">
        <f>IF(N730="sníž. přenesená",J730,0)</f>
        <v>0</v>
      </c>
      <c r="BI730" s="216">
        <f>IF(N730="nulová",J730,0)</f>
        <v>0</v>
      </c>
      <c r="BJ730" s="25" t="s">
        <v>78</v>
      </c>
      <c r="BK730" s="216">
        <f>ROUND(I730*H730,2)</f>
        <v>0</v>
      </c>
      <c r="BL730" s="25" t="s">
        <v>175</v>
      </c>
      <c r="BM730" s="25" t="s">
        <v>2690</v>
      </c>
    </row>
    <row r="731" spans="2:65" s="12" customFormat="1" ht="13.5">
      <c r="B731" s="217"/>
      <c r="C731" s="218"/>
      <c r="D731" s="219" t="s">
        <v>177</v>
      </c>
      <c r="E731" s="220" t="s">
        <v>21</v>
      </c>
      <c r="F731" s="221" t="s">
        <v>2228</v>
      </c>
      <c r="G731" s="218"/>
      <c r="H731" s="222" t="s">
        <v>21</v>
      </c>
      <c r="I731" s="223"/>
      <c r="J731" s="218"/>
      <c r="K731" s="218"/>
      <c r="L731" s="224"/>
      <c r="M731" s="225"/>
      <c r="N731" s="226"/>
      <c r="O731" s="226"/>
      <c r="P731" s="226"/>
      <c r="Q731" s="226"/>
      <c r="R731" s="226"/>
      <c r="S731" s="226"/>
      <c r="T731" s="227"/>
      <c r="AT731" s="228" t="s">
        <v>177</v>
      </c>
      <c r="AU731" s="228" t="s">
        <v>80</v>
      </c>
      <c r="AV731" s="12" t="s">
        <v>78</v>
      </c>
      <c r="AW731" s="12" t="s">
        <v>35</v>
      </c>
      <c r="AX731" s="12" t="s">
        <v>71</v>
      </c>
      <c r="AY731" s="228" t="s">
        <v>168</v>
      </c>
    </row>
    <row r="732" spans="2:65" s="13" customFormat="1" ht="13.5">
      <c r="B732" s="229"/>
      <c r="C732" s="230"/>
      <c r="D732" s="219" t="s">
        <v>177</v>
      </c>
      <c r="E732" s="231" t="s">
        <v>21</v>
      </c>
      <c r="F732" s="232" t="s">
        <v>2691</v>
      </c>
      <c r="G732" s="230"/>
      <c r="H732" s="233">
        <v>40.5</v>
      </c>
      <c r="I732" s="234"/>
      <c r="J732" s="230"/>
      <c r="K732" s="230"/>
      <c r="L732" s="235"/>
      <c r="M732" s="236"/>
      <c r="N732" s="237"/>
      <c r="O732" s="237"/>
      <c r="P732" s="237"/>
      <c r="Q732" s="237"/>
      <c r="R732" s="237"/>
      <c r="S732" s="237"/>
      <c r="T732" s="238"/>
      <c r="AT732" s="239" t="s">
        <v>177</v>
      </c>
      <c r="AU732" s="239" t="s">
        <v>80</v>
      </c>
      <c r="AV732" s="13" t="s">
        <v>80</v>
      </c>
      <c r="AW732" s="13" t="s">
        <v>35</v>
      </c>
      <c r="AX732" s="13" t="s">
        <v>71</v>
      </c>
      <c r="AY732" s="239" t="s">
        <v>168</v>
      </c>
    </row>
    <row r="733" spans="2:65" s="12" customFormat="1" ht="13.5">
      <c r="B733" s="217"/>
      <c r="C733" s="218"/>
      <c r="D733" s="219" t="s">
        <v>177</v>
      </c>
      <c r="E733" s="220" t="s">
        <v>21</v>
      </c>
      <c r="F733" s="221" t="s">
        <v>2231</v>
      </c>
      <c r="G733" s="218"/>
      <c r="H733" s="222" t="s">
        <v>21</v>
      </c>
      <c r="I733" s="223"/>
      <c r="J733" s="218"/>
      <c r="K733" s="218"/>
      <c r="L733" s="224"/>
      <c r="M733" s="225"/>
      <c r="N733" s="226"/>
      <c r="O733" s="226"/>
      <c r="P733" s="226"/>
      <c r="Q733" s="226"/>
      <c r="R733" s="226"/>
      <c r="S733" s="226"/>
      <c r="T733" s="227"/>
      <c r="AT733" s="228" t="s">
        <v>177</v>
      </c>
      <c r="AU733" s="228" t="s">
        <v>80</v>
      </c>
      <c r="AV733" s="12" t="s">
        <v>78</v>
      </c>
      <c r="AW733" s="12" t="s">
        <v>35</v>
      </c>
      <c r="AX733" s="12" t="s">
        <v>71</v>
      </c>
      <c r="AY733" s="228" t="s">
        <v>168</v>
      </c>
    </row>
    <row r="734" spans="2:65" s="13" customFormat="1" ht="13.5">
      <c r="B734" s="229"/>
      <c r="C734" s="230"/>
      <c r="D734" s="219" t="s">
        <v>177</v>
      </c>
      <c r="E734" s="231" t="s">
        <v>21</v>
      </c>
      <c r="F734" s="232" t="s">
        <v>2692</v>
      </c>
      <c r="G734" s="230"/>
      <c r="H734" s="233">
        <v>80.135999999999996</v>
      </c>
      <c r="I734" s="234"/>
      <c r="J734" s="230"/>
      <c r="K734" s="230"/>
      <c r="L734" s="235"/>
      <c r="M734" s="236"/>
      <c r="N734" s="237"/>
      <c r="O734" s="237"/>
      <c r="P734" s="237"/>
      <c r="Q734" s="237"/>
      <c r="R734" s="237"/>
      <c r="S734" s="237"/>
      <c r="T734" s="238"/>
      <c r="AT734" s="239" t="s">
        <v>177</v>
      </c>
      <c r="AU734" s="239" t="s">
        <v>80</v>
      </c>
      <c r="AV734" s="13" t="s">
        <v>80</v>
      </c>
      <c r="AW734" s="13" t="s">
        <v>35</v>
      </c>
      <c r="AX734" s="13" t="s">
        <v>71</v>
      </c>
      <c r="AY734" s="239" t="s">
        <v>168</v>
      </c>
    </row>
    <row r="735" spans="2:65" s="13" customFormat="1" ht="13.5">
      <c r="B735" s="229"/>
      <c r="C735" s="230"/>
      <c r="D735" s="219" t="s">
        <v>177</v>
      </c>
      <c r="E735" s="231" t="s">
        <v>21</v>
      </c>
      <c r="F735" s="232" t="s">
        <v>2693</v>
      </c>
      <c r="G735" s="230"/>
      <c r="H735" s="233">
        <v>20.352</v>
      </c>
      <c r="I735" s="234"/>
      <c r="J735" s="230"/>
      <c r="K735" s="230"/>
      <c r="L735" s="235"/>
      <c r="M735" s="236"/>
      <c r="N735" s="237"/>
      <c r="O735" s="237"/>
      <c r="P735" s="237"/>
      <c r="Q735" s="237"/>
      <c r="R735" s="237"/>
      <c r="S735" s="237"/>
      <c r="T735" s="238"/>
      <c r="AT735" s="239" t="s">
        <v>177</v>
      </c>
      <c r="AU735" s="239" t="s">
        <v>80</v>
      </c>
      <c r="AV735" s="13" t="s">
        <v>80</v>
      </c>
      <c r="AW735" s="13" t="s">
        <v>35</v>
      </c>
      <c r="AX735" s="13" t="s">
        <v>71</v>
      </c>
      <c r="AY735" s="239" t="s">
        <v>168</v>
      </c>
    </row>
    <row r="736" spans="2:65" s="13" customFormat="1" ht="13.5">
      <c r="B736" s="229"/>
      <c r="C736" s="230"/>
      <c r="D736" s="219" t="s">
        <v>177</v>
      </c>
      <c r="E736" s="231" t="s">
        <v>21</v>
      </c>
      <c r="F736" s="232" t="s">
        <v>2614</v>
      </c>
      <c r="G736" s="230"/>
      <c r="H736" s="233">
        <v>8.7360000000000007</v>
      </c>
      <c r="I736" s="234"/>
      <c r="J736" s="230"/>
      <c r="K736" s="230"/>
      <c r="L736" s="235"/>
      <c r="M736" s="236"/>
      <c r="N736" s="237"/>
      <c r="O736" s="237"/>
      <c r="P736" s="237"/>
      <c r="Q736" s="237"/>
      <c r="R736" s="237"/>
      <c r="S736" s="237"/>
      <c r="T736" s="238"/>
      <c r="AT736" s="239" t="s">
        <v>177</v>
      </c>
      <c r="AU736" s="239" t="s">
        <v>80</v>
      </c>
      <c r="AV736" s="13" t="s">
        <v>80</v>
      </c>
      <c r="AW736" s="13" t="s">
        <v>35</v>
      </c>
      <c r="AX736" s="13" t="s">
        <v>71</v>
      </c>
      <c r="AY736" s="239" t="s">
        <v>168</v>
      </c>
    </row>
    <row r="737" spans="2:65" s="12" customFormat="1" ht="13.5">
      <c r="B737" s="217"/>
      <c r="C737" s="218"/>
      <c r="D737" s="219" t="s">
        <v>177</v>
      </c>
      <c r="E737" s="220" t="s">
        <v>21</v>
      </c>
      <c r="F737" s="221" t="s">
        <v>2234</v>
      </c>
      <c r="G737" s="218"/>
      <c r="H737" s="222" t="s">
        <v>21</v>
      </c>
      <c r="I737" s="223"/>
      <c r="J737" s="218"/>
      <c r="K737" s="218"/>
      <c r="L737" s="224"/>
      <c r="M737" s="225"/>
      <c r="N737" s="226"/>
      <c r="O737" s="226"/>
      <c r="P737" s="226"/>
      <c r="Q737" s="226"/>
      <c r="R737" s="226"/>
      <c r="S737" s="226"/>
      <c r="T737" s="227"/>
      <c r="AT737" s="228" t="s">
        <v>177</v>
      </c>
      <c r="AU737" s="228" t="s">
        <v>80</v>
      </c>
      <c r="AV737" s="12" t="s">
        <v>78</v>
      </c>
      <c r="AW737" s="12" t="s">
        <v>35</v>
      </c>
      <c r="AX737" s="12" t="s">
        <v>71</v>
      </c>
      <c r="AY737" s="228" t="s">
        <v>168</v>
      </c>
    </row>
    <row r="738" spans="2:65" s="13" customFormat="1" ht="13.5">
      <c r="B738" s="229"/>
      <c r="C738" s="230"/>
      <c r="D738" s="219" t="s">
        <v>177</v>
      </c>
      <c r="E738" s="231" t="s">
        <v>21</v>
      </c>
      <c r="F738" s="232" t="s">
        <v>2694</v>
      </c>
      <c r="G738" s="230"/>
      <c r="H738" s="233">
        <v>69.930000000000007</v>
      </c>
      <c r="I738" s="234"/>
      <c r="J738" s="230"/>
      <c r="K738" s="230"/>
      <c r="L738" s="235"/>
      <c r="M738" s="236"/>
      <c r="N738" s="237"/>
      <c r="O738" s="237"/>
      <c r="P738" s="237"/>
      <c r="Q738" s="237"/>
      <c r="R738" s="237"/>
      <c r="S738" s="237"/>
      <c r="T738" s="238"/>
      <c r="AT738" s="239" t="s">
        <v>177</v>
      </c>
      <c r="AU738" s="239" t="s">
        <v>80</v>
      </c>
      <c r="AV738" s="13" t="s">
        <v>80</v>
      </c>
      <c r="AW738" s="13" t="s">
        <v>35</v>
      </c>
      <c r="AX738" s="13" t="s">
        <v>71</v>
      </c>
      <c r="AY738" s="239" t="s">
        <v>168</v>
      </c>
    </row>
    <row r="739" spans="2:65" s="13" customFormat="1" ht="13.5">
      <c r="B739" s="229"/>
      <c r="C739" s="230"/>
      <c r="D739" s="219" t="s">
        <v>177</v>
      </c>
      <c r="E739" s="231" t="s">
        <v>21</v>
      </c>
      <c r="F739" s="232" t="s">
        <v>2695</v>
      </c>
      <c r="G739" s="230"/>
      <c r="H739" s="233">
        <v>17.760000000000002</v>
      </c>
      <c r="I739" s="234"/>
      <c r="J739" s="230"/>
      <c r="K739" s="230"/>
      <c r="L739" s="235"/>
      <c r="M739" s="236"/>
      <c r="N739" s="237"/>
      <c r="O739" s="237"/>
      <c r="P739" s="237"/>
      <c r="Q739" s="237"/>
      <c r="R739" s="237"/>
      <c r="S739" s="237"/>
      <c r="T739" s="238"/>
      <c r="AT739" s="239" t="s">
        <v>177</v>
      </c>
      <c r="AU739" s="239" t="s">
        <v>80</v>
      </c>
      <c r="AV739" s="13" t="s">
        <v>80</v>
      </c>
      <c r="AW739" s="13" t="s">
        <v>35</v>
      </c>
      <c r="AX739" s="13" t="s">
        <v>71</v>
      </c>
      <c r="AY739" s="239" t="s">
        <v>168</v>
      </c>
    </row>
    <row r="740" spans="2:65" s="14" customFormat="1" ht="13.5">
      <c r="B740" s="240"/>
      <c r="C740" s="241"/>
      <c r="D740" s="242" t="s">
        <v>177</v>
      </c>
      <c r="E740" s="243" t="s">
        <v>21</v>
      </c>
      <c r="F740" s="244" t="s">
        <v>184</v>
      </c>
      <c r="G740" s="241"/>
      <c r="H740" s="245">
        <v>237.41399999999999</v>
      </c>
      <c r="I740" s="246"/>
      <c r="J740" s="241"/>
      <c r="K740" s="241"/>
      <c r="L740" s="247"/>
      <c r="M740" s="248"/>
      <c r="N740" s="249"/>
      <c r="O740" s="249"/>
      <c r="P740" s="249"/>
      <c r="Q740" s="249"/>
      <c r="R740" s="249"/>
      <c r="S740" s="249"/>
      <c r="T740" s="250"/>
      <c r="AT740" s="251" t="s">
        <v>177</v>
      </c>
      <c r="AU740" s="251" t="s">
        <v>80</v>
      </c>
      <c r="AV740" s="14" t="s">
        <v>175</v>
      </c>
      <c r="AW740" s="14" t="s">
        <v>35</v>
      </c>
      <c r="AX740" s="14" t="s">
        <v>78</v>
      </c>
      <c r="AY740" s="251" t="s">
        <v>168</v>
      </c>
    </row>
    <row r="741" spans="2:65" s="1" customFormat="1" ht="22.5" customHeight="1">
      <c r="B741" s="42"/>
      <c r="C741" s="205" t="s">
        <v>968</v>
      </c>
      <c r="D741" s="205" t="s">
        <v>170</v>
      </c>
      <c r="E741" s="206" t="s">
        <v>987</v>
      </c>
      <c r="F741" s="207" t="s">
        <v>988</v>
      </c>
      <c r="G741" s="208" t="s">
        <v>173</v>
      </c>
      <c r="H741" s="209">
        <v>1.9430000000000001</v>
      </c>
      <c r="I741" s="210"/>
      <c r="J741" s="211">
        <f>ROUND(I741*H741,2)</f>
        <v>0</v>
      </c>
      <c r="K741" s="207" t="s">
        <v>174</v>
      </c>
      <c r="L741" s="62"/>
      <c r="M741" s="212" t="s">
        <v>21</v>
      </c>
      <c r="N741" s="213" t="s">
        <v>42</v>
      </c>
      <c r="O741" s="43"/>
      <c r="P741" s="214">
        <f>O741*H741</f>
        <v>0</v>
      </c>
      <c r="Q741" s="214">
        <v>0</v>
      </c>
      <c r="R741" s="214">
        <f>Q741*H741</f>
        <v>0</v>
      </c>
      <c r="S741" s="214">
        <v>7.5999999999999998E-2</v>
      </c>
      <c r="T741" s="215">
        <f>S741*H741</f>
        <v>0.14766799999999999</v>
      </c>
      <c r="AR741" s="25" t="s">
        <v>175</v>
      </c>
      <c r="AT741" s="25" t="s">
        <v>170</v>
      </c>
      <c r="AU741" s="25" t="s">
        <v>80</v>
      </c>
      <c r="AY741" s="25" t="s">
        <v>168</v>
      </c>
      <c r="BE741" s="216">
        <f>IF(N741="základní",J741,0)</f>
        <v>0</v>
      </c>
      <c r="BF741" s="216">
        <f>IF(N741="snížená",J741,0)</f>
        <v>0</v>
      </c>
      <c r="BG741" s="216">
        <f>IF(N741="zákl. přenesená",J741,0)</f>
        <v>0</v>
      </c>
      <c r="BH741" s="216">
        <f>IF(N741="sníž. přenesená",J741,0)</f>
        <v>0</v>
      </c>
      <c r="BI741" s="216">
        <f>IF(N741="nulová",J741,0)</f>
        <v>0</v>
      </c>
      <c r="BJ741" s="25" t="s">
        <v>78</v>
      </c>
      <c r="BK741" s="216">
        <f>ROUND(I741*H741,2)</f>
        <v>0</v>
      </c>
      <c r="BL741" s="25" t="s">
        <v>175</v>
      </c>
      <c r="BM741" s="25" t="s">
        <v>2696</v>
      </c>
    </row>
    <row r="742" spans="2:65" s="12" customFormat="1" ht="13.5">
      <c r="B742" s="217"/>
      <c r="C742" s="218"/>
      <c r="D742" s="219" t="s">
        <v>177</v>
      </c>
      <c r="E742" s="220" t="s">
        <v>21</v>
      </c>
      <c r="F742" s="221" t="s">
        <v>2228</v>
      </c>
      <c r="G742" s="218"/>
      <c r="H742" s="222" t="s">
        <v>21</v>
      </c>
      <c r="I742" s="223"/>
      <c r="J742" s="218"/>
      <c r="K742" s="218"/>
      <c r="L742" s="224"/>
      <c r="M742" s="225"/>
      <c r="N742" s="226"/>
      <c r="O742" s="226"/>
      <c r="P742" s="226"/>
      <c r="Q742" s="226"/>
      <c r="R742" s="226"/>
      <c r="S742" s="226"/>
      <c r="T742" s="227"/>
      <c r="AT742" s="228" t="s">
        <v>177</v>
      </c>
      <c r="AU742" s="228" t="s">
        <v>80</v>
      </c>
      <c r="AV742" s="12" t="s">
        <v>78</v>
      </c>
      <c r="AW742" s="12" t="s">
        <v>35</v>
      </c>
      <c r="AX742" s="12" t="s">
        <v>71</v>
      </c>
      <c r="AY742" s="228" t="s">
        <v>168</v>
      </c>
    </row>
    <row r="743" spans="2:65" s="13" customFormat="1" ht="13.5">
      <c r="B743" s="229"/>
      <c r="C743" s="230"/>
      <c r="D743" s="242" t="s">
        <v>177</v>
      </c>
      <c r="E743" s="252" t="s">
        <v>21</v>
      </c>
      <c r="F743" s="253" t="s">
        <v>2697</v>
      </c>
      <c r="G743" s="230"/>
      <c r="H743" s="254">
        <v>1.9430000000000001</v>
      </c>
      <c r="I743" s="234"/>
      <c r="J743" s="230"/>
      <c r="K743" s="230"/>
      <c r="L743" s="235"/>
      <c r="M743" s="236"/>
      <c r="N743" s="237"/>
      <c r="O743" s="237"/>
      <c r="P743" s="237"/>
      <c r="Q743" s="237"/>
      <c r="R743" s="237"/>
      <c r="S743" s="237"/>
      <c r="T743" s="238"/>
      <c r="AT743" s="239" t="s">
        <v>177</v>
      </c>
      <c r="AU743" s="239" t="s">
        <v>80</v>
      </c>
      <c r="AV743" s="13" t="s">
        <v>80</v>
      </c>
      <c r="AW743" s="13" t="s">
        <v>35</v>
      </c>
      <c r="AX743" s="13" t="s">
        <v>78</v>
      </c>
      <c r="AY743" s="239" t="s">
        <v>168</v>
      </c>
    </row>
    <row r="744" spans="2:65" s="1" customFormat="1" ht="22.5" customHeight="1">
      <c r="B744" s="42"/>
      <c r="C744" s="205" t="s">
        <v>972</v>
      </c>
      <c r="D744" s="205" t="s">
        <v>170</v>
      </c>
      <c r="E744" s="206" t="s">
        <v>991</v>
      </c>
      <c r="F744" s="207" t="s">
        <v>992</v>
      </c>
      <c r="G744" s="208" t="s">
        <v>173</v>
      </c>
      <c r="H744" s="209">
        <v>20.199000000000002</v>
      </c>
      <c r="I744" s="210"/>
      <c r="J744" s="211">
        <f>ROUND(I744*H744,2)</f>
        <v>0</v>
      </c>
      <c r="K744" s="207" t="s">
        <v>174</v>
      </c>
      <c r="L744" s="62"/>
      <c r="M744" s="212" t="s">
        <v>21</v>
      </c>
      <c r="N744" s="213" t="s">
        <v>42</v>
      </c>
      <c r="O744" s="43"/>
      <c r="P744" s="214">
        <f>O744*H744</f>
        <v>0</v>
      </c>
      <c r="Q744" s="214">
        <v>0</v>
      </c>
      <c r="R744" s="214">
        <f>Q744*H744</f>
        <v>0</v>
      </c>
      <c r="S744" s="214">
        <v>6.3E-2</v>
      </c>
      <c r="T744" s="215">
        <f>S744*H744</f>
        <v>1.272537</v>
      </c>
      <c r="AR744" s="25" t="s">
        <v>175</v>
      </c>
      <c r="AT744" s="25" t="s">
        <v>170</v>
      </c>
      <c r="AU744" s="25" t="s">
        <v>80</v>
      </c>
      <c r="AY744" s="25" t="s">
        <v>168</v>
      </c>
      <c r="BE744" s="216">
        <f>IF(N744="základní",J744,0)</f>
        <v>0</v>
      </c>
      <c r="BF744" s="216">
        <f>IF(N744="snížená",J744,0)</f>
        <v>0</v>
      </c>
      <c r="BG744" s="216">
        <f>IF(N744="zákl. přenesená",J744,0)</f>
        <v>0</v>
      </c>
      <c r="BH744" s="216">
        <f>IF(N744="sníž. přenesená",J744,0)</f>
        <v>0</v>
      </c>
      <c r="BI744" s="216">
        <f>IF(N744="nulová",J744,0)</f>
        <v>0</v>
      </c>
      <c r="BJ744" s="25" t="s">
        <v>78</v>
      </c>
      <c r="BK744" s="216">
        <f>ROUND(I744*H744,2)</f>
        <v>0</v>
      </c>
      <c r="BL744" s="25" t="s">
        <v>175</v>
      </c>
      <c r="BM744" s="25" t="s">
        <v>2698</v>
      </c>
    </row>
    <row r="745" spans="2:65" s="12" customFormat="1" ht="13.5">
      <c r="B745" s="217"/>
      <c r="C745" s="218"/>
      <c r="D745" s="219" t="s">
        <v>177</v>
      </c>
      <c r="E745" s="220" t="s">
        <v>21</v>
      </c>
      <c r="F745" s="221" t="s">
        <v>2228</v>
      </c>
      <c r="G745" s="218"/>
      <c r="H745" s="222" t="s">
        <v>21</v>
      </c>
      <c r="I745" s="223"/>
      <c r="J745" s="218"/>
      <c r="K745" s="218"/>
      <c r="L745" s="224"/>
      <c r="M745" s="225"/>
      <c r="N745" s="226"/>
      <c r="O745" s="226"/>
      <c r="P745" s="226"/>
      <c r="Q745" s="226"/>
      <c r="R745" s="226"/>
      <c r="S745" s="226"/>
      <c r="T745" s="227"/>
      <c r="AT745" s="228" t="s">
        <v>177</v>
      </c>
      <c r="AU745" s="228" t="s">
        <v>80</v>
      </c>
      <c r="AV745" s="12" t="s">
        <v>78</v>
      </c>
      <c r="AW745" s="12" t="s">
        <v>35</v>
      </c>
      <c r="AX745" s="12" t="s">
        <v>71</v>
      </c>
      <c r="AY745" s="228" t="s">
        <v>168</v>
      </c>
    </row>
    <row r="746" spans="2:65" s="13" customFormat="1" ht="13.5">
      <c r="B746" s="229"/>
      <c r="C746" s="230"/>
      <c r="D746" s="219" t="s">
        <v>177</v>
      </c>
      <c r="E746" s="231" t="s">
        <v>21</v>
      </c>
      <c r="F746" s="232" t="s">
        <v>2600</v>
      </c>
      <c r="G746" s="230"/>
      <c r="H746" s="233">
        <v>9.5</v>
      </c>
      <c r="I746" s="234"/>
      <c r="J746" s="230"/>
      <c r="K746" s="230"/>
      <c r="L746" s="235"/>
      <c r="M746" s="236"/>
      <c r="N746" s="237"/>
      <c r="O746" s="237"/>
      <c r="P746" s="237"/>
      <c r="Q746" s="237"/>
      <c r="R746" s="237"/>
      <c r="S746" s="237"/>
      <c r="T746" s="238"/>
      <c r="AT746" s="239" t="s">
        <v>177</v>
      </c>
      <c r="AU746" s="239" t="s">
        <v>80</v>
      </c>
      <c r="AV746" s="13" t="s">
        <v>80</v>
      </c>
      <c r="AW746" s="13" t="s">
        <v>35</v>
      </c>
      <c r="AX746" s="13" t="s">
        <v>71</v>
      </c>
      <c r="AY746" s="239" t="s">
        <v>168</v>
      </c>
    </row>
    <row r="747" spans="2:65" s="13" customFormat="1" ht="13.5">
      <c r="B747" s="229"/>
      <c r="C747" s="230"/>
      <c r="D747" s="219" t="s">
        <v>177</v>
      </c>
      <c r="E747" s="231" t="s">
        <v>21</v>
      </c>
      <c r="F747" s="232" t="s">
        <v>2601</v>
      </c>
      <c r="G747" s="230"/>
      <c r="H747" s="233">
        <v>2.2050000000000001</v>
      </c>
      <c r="I747" s="234"/>
      <c r="J747" s="230"/>
      <c r="K747" s="230"/>
      <c r="L747" s="235"/>
      <c r="M747" s="236"/>
      <c r="N747" s="237"/>
      <c r="O747" s="237"/>
      <c r="P747" s="237"/>
      <c r="Q747" s="237"/>
      <c r="R747" s="237"/>
      <c r="S747" s="237"/>
      <c r="T747" s="238"/>
      <c r="AT747" s="239" t="s">
        <v>177</v>
      </c>
      <c r="AU747" s="239" t="s">
        <v>80</v>
      </c>
      <c r="AV747" s="13" t="s">
        <v>80</v>
      </c>
      <c r="AW747" s="13" t="s">
        <v>35</v>
      </c>
      <c r="AX747" s="13" t="s">
        <v>71</v>
      </c>
      <c r="AY747" s="239" t="s">
        <v>168</v>
      </c>
    </row>
    <row r="748" spans="2:65" s="13" customFormat="1" ht="13.5">
      <c r="B748" s="229"/>
      <c r="C748" s="230"/>
      <c r="D748" s="219" t="s">
        <v>177</v>
      </c>
      <c r="E748" s="231" t="s">
        <v>21</v>
      </c>
      <c r="F748" s="232" t="s">
        <v>2699</v>
      </c>
      <c r="G748" s="230"/>
      <c r="H748" s="233">
        <v>2.306</v>
      </c>
      <c r="I748" s="234"/>
      <c r="J748" s="230"/>
      <c r="K748" s="230"/>
      <c r="L748" s="235"/>
      <c r="M748" s="236"/>
      <c r="N748" s="237"/>
      <c r="O748" s="237"/>
      <c r="P748" s="237"/>
      <c r="Q748" s="237"/>
      <c r="R748" s="237"/>
      <c r="S748" s="237"/>
      <c r="T748" s="238"/>
      <c r="AT748" s="239" t="s">
        <v>177</v>
      </c>
      <c r="AU748" s="239" t="s">
        <v>80</v>
      </c>
      <c r="AV748" s="13" t="s">
        <v>80</v>
      </c>
      <c r="AW748" s="13" t="s">
        <v>35</v>
      </c>
      <c r="AX748" s="13" t="s">
        <v>71</v>
      </c>
      <c r="AY748" s="239" t="s">
        <v>168</v>
      </c>
    </row>
    <row r="749" spans="2:65" s="12" customFormat="1" ht="13.5">
      <c r="B749" s="217"/>
      <c r="C749" s="218"/>
      <c r="D749" s="219" t="s">
        <v>177</v>
      </c>
      <c r="E749" s="220" t="s">
        <v>21</v>
      </c>
      <c r="F749" s="221" t="s">
        <v>2231</v>
      </c>
      <c r="G749" s="218"/>
      <c r="H749" s="222" t="s">
        <v>21</v>
      </c>
      <c r="I749" s="223"/>
      <c r="J749" s="218"/>
      <c r="K749" s="218"/>
      <c r="L749" s="224"/>
      <c r="M749" s="225"/>
      <c r="N749" s="226"/>
      <c r="O749" s="226"/>
      <c r="P749" s="226"/>
      <c r="Q749" s="226"/>
      <c r="R749" s="226"/>
      <c r="S749" s="226"/>
      <c r="T749" s="227"/>
      <c r="AT749" s="228" t="s">
        <v>177</v>
      </c>
      <c r="AU749" s="228" t="s">
        <v>80</v>
      </c>
      <c r="AV749" s="12" t="s">
        <v>78</v>
      </c>
      <c r="AW749" s="12" t="s">
        <v>35</v>
      </c>
      <c r="AX749" s="12" t="s">
        <v>71</v>
      </c>
      <c r="AY749" s="228" t="s">
        <v>168</v>
      </c>
    </row>
    <row r="750" spans="2:65" s="13" customFormat="1" ht="13.5">
      <c r="B750" s="229"/>
      <c r="C750" s="230"/>
      <c r="D750" s="219" t="s">
        <v>177</v>
      </c>
      <c r="E750" s="231" t="s">
        <v>21</v>
      </c>
      <c r="F750" s="232" t="s">
        <v>2604</v>
      </c>
      <c r="G750" s="230"/>
      <c r="H750" s="233">
        <v>6.1879999999999997</v>
      </c>
      <c r="I750" s="234"/>
      <c r="J750" s="230"/>
      <c r="K750" s="230"/>
      <c r="L750" s="235"/>
      <c r="M750" s="236"/>
      <c r="N750" s="237"/>
      <c r="O750" s="237"/>
      <c r="P750" s="237"/>
      <c r="Q750" s="237"/>
      <c r="R750" s="237"/>
      <c r="S750" s="237"/>
      <c r="T750" s="238"/>
      <c r="AT750" s="239" t="s">
        <v>177</v>
      </c>
      <c r="AU750" s="239" t="s">
        <v>80</v>
      </c>
      <c r="AV750" s="13" t="s">
        <v>80</v>
      </c>
      <c r="AW750" s="13" t="s">
        <v>35</v>
      </c>
      <c r="AX750" s="13" t="s">
        <v>71</v>
      </c>
      <c r="AY750" s="239" t="s">
        <v>168</v>
      </c>
    </row>
    <row r="751" spans="2:65" s="14" customFormat="1" ht="13.5">
      <c r="B751" s="240"/>
      <c r="C751" s="241"/>
      <c r="D751" s="242" t="s">
        <v>177</v>
      </c>
      <c r="E751" s="243" t="s">
        <v>21</v>
      </c>
      <c r="F751" s="244" t="s">
        <v>184</v>
      </c>
      <c r="G751" s="241"/>
      <c r="H751" s="245">
        <v>20.199000000000002</v>
      </c>
      <c r="I751" s="246"/>
      <c r="J751" s="241"/>
      <c r="K751" s="241"/>
      <c r="L751" s="247"/>
      <c r="M751" s="248"/>
      <c r="N751" s="249"/>
      <c r="O751" s="249"/>
      <c r="P751" s="249"/>
      <c r="Q751" s="249"/>
      <c r="R751" s="249"/>
      <c r="S751" s="249"/>
      <c r="T751" s="250"/>
      <c r="AT751" s="251" t="s">
        <v>177</v>
      </c>
      <c r="AU751" s="251" t="s">
        <v>80</v>
      </c>
      <c r="AV751" s="14" t="s">
        <v>175</v>
      </c>
      <c r="AW751" s="14" t="s">
        <v>35</v>
      </c>
      <c r="AX751" s="14" t="s">
        <v>78</v>
      </c>
      <c r="AY751" s="251" t="s">
        <v>168</v>
      </c>
    </row>
    <row r="752" spans="2:65" s="1" customFormat="1" ht="22.5" customHeight="1">
      <c r="B752" s="42"/>
      <c r="C752" s="205" t="s">
        <v>977</v>
      </c>
      <c r="D752" s="205" t="s">
        <v>170</v>
      </c>
      <c r="E752" s="206" t="s">
        <v>1004</v>
      </c>
      <c r="F752" s="207" t="s">
        <v>1005</v>
      </c>
      <c r="G752" s="208" t="s">
        <v>173</v>
      </c>
      <c r="H752" s="209">
        <v>3</v>
      </c>
      <c r="I752" s="210"/>
      <c r="J752" s="211">
        <f>ROUND(I752*H752,2)</f>
        <v>0</v>
      </c>
      <c r="K752" s="207" t="s">
        <v>174</v>
      </c>
      <c r="L752" s="62"/>
      <c r="M752" s="212" t="s">
        <v>21</v>
      </c>
      <c r="N752" s="213" t="s">
        <v>42</v>
      </c>
      <c r="O752" s="43"/>
      <c r="P752" s="214">
        <f>O752*H752</f>
        <v>0</v>
      </c>
      <c r="Q752" s="214">
        <v>0</v>
      </c>
      <c r="R752" s="214">
        <f>Q752*H752</f>
        <v>0</v>
      </c>
      <c r="S752" s="214">
        <v>5.0999999999999997E-2</v>
      </c>
      <c r="T752" s="215">
        <f>S752*H752</f>
        <v>0.153</v>
      </c>
      <c r="AR752" s="25" t="s">
        <v>175</v>
      </c>
      <c r="AT752" s="25" t="s">
        <v>170</v>
      </c>
      <c r="AU752" s="25" t="s">
        <v>80</v>
      </c>
      <c r="AY752" s="25" t="s">
        <v>168</v>
      </c>
      <c r="BE752" s="216">
        <f>IF(N752="základní",J752,0)</f>
        <v>0</v>
      </c>
      <c r="BF752" s="216">
        <f>IF(N752="snížená",J752,0)</f>
        <v>0</v>
      </c>
      <c r="BG752" s="216">
        <f>IF(N752="zákl. přenesená",J752,0)</f>
        <v>0</v>
      </c>
      <c r="BH752" s="216">
        <f>IF(N752="sníž. přenesená",J752,0)</f>
        <v>0</v>
      </c>
      <c r="BI752" s="216">
        <f>IF(N752="nulová",J752,0)</f>
        <v>0</v>
      </c>
      <c r="BJ752" s="25" t="s">
        <v>78</v>
      </c>
      <c r="BK752" s="216">
        <f>ROUND(I752*H752,2)</f>
        <v>0</v>
      </c>
      <c r="BL752" s="25" t="s">
        <v>175</v>
      </c>
      <c r="BM752" s="25" t="s">
        <v>2700</v>
      </c>
    </row>
    <row r="753" spans="2:65" s="12" customFormat="1" ht="13.5">
      <c r="B753" s="217"/>
      <c r="C753" s="218"/>
      <c r="D753" s="219" t="s">
        <v>177</v>
      </c>
      <c r="E753" s="220" t="s">
        <v>21</v>
      </c>
      <c r="F753" s="221" t="s">
        <v>2228</v>
      </c>
      <c r="G753" s="218"/>
      <c r="H753" s="222" t="s">
        <v>21</v>
      </c>
      <c r="I753" s="223"/>
      <c r="J753" s="218"/>
      <c r="K753" s="218"/>
      <c r="L753" s="224"/>
      <c r="M753" s="225"/>
      <c r="N753" s="226"/>
      <c r="O753" s="226"/>
      <c r="P753" s="226"/>
      <c r="Q753" s="226"/>
      <c r="R753" s="226"/>
      <c r="S753" s="226"/>
      <c r="T753" s="227"/>
      <c r="AT753" s="228" t="s">
        <v>177</v>
      </c>
      <c r="AU753" s="228" t="s">
        <v>80</v>
      </c>
      <c r="AV753" s="12" t="s">
        <v>78</v>
      </c>
      <c r="AW753" s="12" t="s">
        <v>35</v>
      </c>
      <c r="AX753" s="12" t="s">
        <v>71</v>
      </c>
      <c r="AY753" s="228" t="s">
        <v>168</v>
      </c>
    </row>
    <row r="754" spans="2:65" s="13" customFormat="1" ht="13.5">
      <c r="B754" s="229"/>
      <c r="C754" s="230"/>
      <c r="D754" s="242" t="s">
        <v>177</v>
      </c>
      <c r="E754" s="252" t="s">
        <v>21</v>
      </c>
      <c r="F754" s="253" t="s">
        <v>2701</v>
      </c>
      <c r="G754" s="230"/>
      <c r="H754" s="254">
        <v>3</v>
      </c>
      <c r="I754" s="234"/>
      <c r="J754" s="230"/>
      <c r="K754" s="230"/>
      <c r="L754" s="235"/>
      <c r="M754" s="236"/>
      <c r="N754" s="237"/>
      <c r="O754" s="237"/>
      <c r="P754" s="237"/>
      <c r="Q754" s="237"/>
      <c r="R754" s="237"/>
      <c r="S754" s="237"/>
      <c r="T754" s="238"/>
      <c r="AT754" s="239" t="s">
        <v>177</v>
      </c>
      <c r="AU754" s="239" t="s">
        <v>80</v>
      </c>
      <c r="AV754" s="13" t="s">
        <v>80</v>
      </c>
      <c r="AW754" s="13" t="s">
        <v>35</v>
      </c>
      <c r="AX754" s="13" t="s">
        <v>78</v>
      </c>
      <c r="AY754" s="239" t="s">
        <v>168</v>
      </c>
    </row>
    <row r="755" spans="2:65" s="1" customFormat="1" ht="22.5" customHeight="1">
      <c r="B755" s="42"/>
      <c r="C755" s="205" t="s">
        <v>981</v>
      </c>
      <c r="D755" s="205" t="s">
        <v>170</v>
      </c>
      <c r="E755" s="206" t="s">
        <v>2702</v>
      </c>
      <c r="F755" s="207" t="s">
        <v>2703</v>
      </c>
      <c r="G755" s="208" t="s">
        <v>173</v>
      </c>
      <c r="H755" s="209">
        <v>9.18</v>
      </c>
      <c r="I755" s="210"/>
      <c r="J755" s="211">
        <f>ROUND(I755*H755,2)</f>
        <v>0</v>
      </c>
      <c r="K755" s="207" t="s">
        <v>174</v>
      </c>
      <c r="L755" s="62"/>
      <c r="M755" s="212" t="s">
        <v>21</v>
      </c>
      <c r="N755" s="213" t="s">
        <v>42</v>
      </c>
      <c r="O755" s="43"/>
      <c r="P755" s="214">
        <f>O755*H755</f>
        <v>0</v>
      </c>
      <c r="Q755" s="214">
        <v>0</v>
      </c>
      <c r="R755" s="214">
        <f>Q755*H755</f>
        <v>0</v>
      </c>
      <c r="S755" s="214">
        <v>4.2999999999999997E-2</v>
      </c>
      <c r="T755" s="215">
        <f>S755*H755</f>
        <v>0.39473999999999998</v>
      </c>
      <c r="AR755" s="25" t="s">
        <v>175</v>
      </c>
      <c r="AT755" s="25" t="s">
        <v>170</v>
      </c>
      <c r="AU755" s="25" t="s">
        <v>80</v>
      </c>
      <c r="AY755" s="25" t="s">
        <v>168</v>
      </c>
      <c r="BE755" s="216">
        <f>IF(N755="základní",J755,0)</f>
        <v>0</v>
      </c>
      <c r="BF755" s="216">
        <f>IF(N755="snížená",J755,0)</f>
        <v>0</v>
      </c>
      <c r="BG755" s="216">
        <f>IF(N755="zákl. přenesená",J755,0)</f>
        <v>0</v>
      </c>
      <c r="BH755" s="216">
        <f>IF(N755="sníž. přenesená",J755,0)</f>
        <v>0</v>
      </c>
      <c r="BI755" s="216">
        <f>IF(N755="nulová",J755,0)</f>
        <v>0</v>
      </c>
      <c r="BJ755" s="25" t="s">
        <v>78</v>
      </c>
      <c r="BK755" s="216">
        <f>ROUND(I755*H755,2)</f>
        <v>0</v>
      </c>
      <c r="BL755" s="25" t="s">
        <v>175</v>
      </c>
      <c r="BM755" s="25" t="s">
        <v>2704</v>
      </c>
    </row>
    <row r="756" spans="2:65" s="12" customFormat="1" ht="13.5">
      <c r="B756" s="217"/>
      <c r="C756" s="218"/>
      <c r="D756" s="219" t="s">
        <v>177</v>
      </c>
      <c r="E756" s="220" t="s">
        <v>21</v>
      </c>
      <c r="F756" s="221" t="s">
        <v>2228</v>
      </c>
      <c r="G756" s="218"/>
      <c r="H756" s="222" t="s">
        <v>21</v>
      </c>
      <c r="I756" s="223"/>
      <c r="J756" s="218"/>
      <c r="K756" s="218"/>
      <c r="L756" s="224"/>
      <c r="M756" s="225"/>
      <c r="N756" s="226"/>
      <c r="O756" s="226"/>
      <c r="P756" s="226"/>
      <c r="Q756" s="226"/>
      <c r="R756" s="226"/>
      <c r="S756" s="226"/>
      <c r="T756" s="227"/>
      <c r="AT756" s="228" t="s">
        <v>177</v>
      </c>
      <c r="AU756" s="228" t="s">
        <v>80</v>
      </c>
      <c r="AV756" s="12" t="s">
        <v>78</v>
      </c>
      <c r="AW756" s="12" t="s">
        <v>35</v>
      </c>
      <c r="AX756" s="12" t="s">
        <v>71</v>
      </c>
      <c r="AY756" s="228" t="s">
        <v>168</v>
      </c>
    </row>
    <row r="757" spans="2:65" s="13" customFormat="1" ht="13.5">
      <c r="B757" s="229"/>
      <c r="C757" s="230"/>
      <c r="D757" s="242" t="s">
        <v>177</v>
      </c>
      <c r="E757" s="252" t="s">
        <v>21</v>
      </c>
      <c r="F757" s="253" t="s">
        <v>2605</v>
      </c>
      <c r="G757" s="230"/>
      <c r="H757" s="254">
        <v>9.18</v>
      </c>
      <c r="I757" s="234"/>
      <c r="J757" s="230"/>
      <c r="K757" s="230"/>
      <c r="L757" s="235"/>
      <c r="M757" s="236"/>
      <c r="N757" s="237"/>
      <c r="O757" s="237"/>
      <c r="P757" s="237"/>
      <c r="Q757" s="237"/>
      <c r="R757" s="237"/>
      <c r="S757" s="237"/>
      <c r="T757" s="238"/>
      <c r="AT757" s="239" t="s">
        <v>177</v>
      </c>
      <c r="AU757" s="239" t="s">
        <v>80</v>
      </c>
      <c r="AV757" s="13" t="s">
        <v>80</v>
      </c>
      <c r="AW757" s="13" t="s">
        <v>35</v>
      </c>
      <c r="AX757" s="13" t="s">
        <v>78</v>
      </c>
      <c r="AY757" s="239" t="s">
        <v>168</v>
      </c>
    </row>
    <row r="758" spans="2:65" s="1" customFormat="1" ht="31.5" customHeight="1">
      <c r="B758" s="42"/>
      <c r="C758" s="205" t="s">
        <v>986</v>
      </c>
      <c r="D758" s="205" t="s">
        <v>170</v>
      </c>
      <c r="E758" s="206" t="s">
        <v>1019</v>
      </c>
      <c r="F758" s="207" t="s">
        <v>1020</v>
      </c>
      <c r="G758" s="208" t="s">
        <v>173</v>
      </c>
      <c r="H758" s="209">
        <v>538.97400000000005</v>
      </c>
      <c r="I758" s="210"/>
      <c r="J758" s="211">
        <f>ROUND(I758*H758,2)</f>
        <v>0</v>
      </c>
      <c r="K758" s="207" t="s">
        <v>174</v>
      </c>
      <c r="L758" s="62"/>
      <c r="M758" s="212" t="s">
        <v>21</v>
      </c>
      <c r="N758" s="213" t="s">
        <v>42</v>
      </c>
      <c r="O758" s="43"/>
      <c r="P758" s="214">
        <f>O758*H758</f>
        <v>0</v>
      </c>
      <c r="Q758" s="214">
        <v>0</v>
      </c>
      <c r="R758" s="214">
        <f>Q758*H758</f>
        <v>0</v>
      </c>
      <c r="S758" s="214">
        <v>5.0000000000000001E-3</v>
      </c>
      <c r="T758" s="215">
        <f>S758*H758</f>
        <v>2.6948700000000003</v>
      </c>
      <c r="AR758" s="25" t="s">
        <v>175</v>
      </c>
      <c r="AT758" s="25" t="s">
        <v>170</v>
      </c>
      <c r="AU758" s="25" t="s">
        <v>80</v>
      </c>
      <c r="AY758" s="25" t="s">
        <v>168</v>
      </c>
      <c r="BE758" s="216">
        <f>IF(N758="základní",J758,0)</f>
        <v>0</v>
      </c>
      <c r="BF758" s="216">
        <f>IF(N758="snížená",J758,0)</f>
        <v>0</v>
      </c>
      <c r="BG758" s="216">
        <f>IF(N758="zákl. přenesená",J758,0)</f>
        <v>0</v>
      </c>
      <c r="BH758" s="216">
        <f>IF(N758="sníž. přenesená",J758,0)</f>
        <v>0</v>
      </c>
      <c r="BI758" s="216">
        <f>IF(N758="nulová",J758,0)</f>
        <v>0</v>
      </c>
      <c r="BJ758" s="25" t="s">
        <v>78</v>
      </c>
      <c r="BK758" s="216">
        <f>ROUND(I758*H758,2)</f>
        <v>0</v>
      </c>
      <c r="BL758" s="25" t="s">
        <v>175</v>
      </c>
      <c r="BM758" s="25" t="s">
        <v>2705</v>
      </c>
    </row>
    <row r="759" spans="2:65" s="12" customFormat="1" ht="13.5">
      <c r="B759" s="217"/>
      <c r="C759" s="218"/>
      <c r="D759" s="219" t="s">
        <v>177</v>
      </c>
      <c r="E759" s="220" t="s">
        <v>21</v>
      </c>
      <c r="F759" s="221" t="s">
        <v>2540</v>
      </c>
      <c r="G759" s="218"/>
      <c r="H759" s="222" t="s">
        <v>21</v>
      </c>
      <c r="I759" s="223"/>
      <c r="J759" s="218"/>
      <c r="K759" s="218"/>
      <c r="L759" s="224"/>
      <c r="M759" s="225"/>
      <c r="N759" s="226"/>
      <c r="O759" s="226"/>
      <c r="P759" s="226"/>
      <c r="Q759" s="226"/>
      <c r="R759" s="226"/>
      <c r="S759" s="226"/>
      <c r="T759" s="227"/>
      <c r="AT759" s="228" t="s">
        <v>177</v>
      </c>
      <c r="AU759" s="228" t="s">
        <v>80</v>
      </c>
      <c r="AV759" s="12" t="s">
        <v>78</v>
      </c>
      <c r="AW759" s="12" t="s">
        <v>35</v>
      </c>
      <c r="AX759" s="12" t="s">
        <v>71</v>
      </c>
      <c r="AY759" s="228" t="s">
        <v>168</v>
      </c>
    </row>
    <row r="760" spans="2:65" s="12" customFormat="1" ht="13.5">
      <c r="B760" s="217"/>
      <c r="C760" s="218"/>
      <c r="D760" s="219" t="s">
        <v>177</v>
      </c>
      <c r="E760" s="220" t="s">
        <v>21</v>
      </c>
      <c r="F760" s="221" t="s">
        <v>2352</v>
      </c>
      <c r="G760" s="218"/>
      <c r="H760" s="222" t="s">
        <v>21</v>
      </c>
      <c r="I760" s="223"/>
      <c r="J760" s="218"/>
      <c r="K760" s="218"/>
      <c r="L760" s="224"/>
      <c r="M760" s="225"/>
      <c r="N760" s="226"/>
      <c r="O760" s="226"/>
      <c r="P760" s="226"/>
      <c r="Q760" s="226"/>
      <c r="R760" s="226"/>
      <c r="S760" s="226"/>
      <c r="T760" s="227"/>
      <c r="AT760" s="228" t="s">
        <v>177</v>
      </c>
      <c r="AU760" s="228" t="s">
        <v>80</v>
      </c>
      <c r="AV760" s="12" t="s">
        <v>78</v>
      </c>
      <c r="AW760" s="12" t="s">
        <v>35</v>
      </c>
      <c r="AX760" s="12" t="s">
        <v>71</v>
      </c>
      <c r="AY760" s="228" t="s">
        <v>168</v>
      </c>
    </row>
    <row r="761" spans="2:65" s="13" customFormat="1" ht="13.5">
      <c r="B761" s="229"/>
      <c r="C761" s="230"/>
      <c r="D761" s="219" t="s">
        <v>177</v>
      </c>
      <c r="E761" s="231" t="s">
        <v>21</v>
      </c>
      <c r="F761" s="232" t="s">
        <v>2706</v>
      </c>
      <c r="G761" s="230"/>
      <c r="H761" s="233">
        <v>236.36</v>
      </c>
      <c r="I761" s="234"/>
      <c r="J761" s="230"/>
      <c r="K761" s="230"/>
      <c r="L761" s="235"/>
      <c r="M761" s="236"/>
      <c r="N761" s="237"/>
      <c r="O761" s="237"/>
      <c r="P761" s="237"/>
      <c r="Q761" s="237"/>
      <c r="R761" s="237"/>
      <c r="S761" s="237"/>
      <c r="T761" s="238"/>
      <c r="AT761" s="239" t="s">
        <v>177</v>
      </c>
      <c r="AU761" s="239" t="s">
        <v>80</v>
      </c>
      <c r="AV761" s="13" t="s">
        <v>80</v>
      </c>
      <c r="AW761" s="13" t="s">
        <v>35</v>
      </c>
      <c r="AX761" s="13" t="s">
        <v>71</v>
      </c>
      <c r="AY761" s="239" t="s">
        <v>168</v>
      </c>
    </row>
    <row r="762" spans="2:65" s="13" customFormat="1" ht="13.5">
      <c r="B762" s="229"/>
      <c r="C762" s="230"/>
      <c r="D762" s="219" t="s">
        <v>177</v>
      </c>
      <c r="E762" s="231" t="s">
        <v>21</v>
      </c>
      <c r="F762" s="232" t="s">
        <v>2631</v>
      </c>
      <c r="G762" s="230"/>
      <c r="H762" s="233">
        <v>-34.344000000000001</v>
      </c>
      <c r="I762" s="234"/>
      <c r="J762" s="230"/>
      <c r="K762" s="230"/>
      <c r="L762" s="235"/>
      <c r="M762" s="236"/>
      <c r="N762" s="237"/>
      <c r="O762" s="237"/>
      <c r="P762" s="237"/>
      <c r="Q762" s="237"/>
      <c r="R762" s="237"/>
      <c r="S762" s="237"/>
      <c r="T762" s="238"/>
      <c r="AT762" s="239" t="s">
        <v>177</v>
      </c>
      <c r="AU762" s="239" t="s">
        <v>80</v>
      </c>
      <c r="AV762" s="13" t="s">
        <v>80</v>
      </c>
      <c r="AW762" s="13" t="s">
        <v>35</v>
      </c>
      <c r="AX762" s="13" t="s">
        <v>71</v>
      </c>
      <c r="AY762" s="239" t="s">
        <v>168</v>
      </c>
    </row>
    <row r="763" spans="2:65" s="13" customFormat="1" ht="13.5">
      <c r="B763" s="229"/>
      <c r="C763" s="230"/>
      <c r="D763" s="219" t="s">
        <v>177</v>
      </c>
      <c r="E763" s="231" t="s">
        <v>21</v>
      </c>
      <c r="F763" s="232" t="s">
        <v>2632</v>
      </c>
      <c r="G763" s="230"/>
      <c r="H763" s="233">
        <v>-10.176</v>
      </c>
      <c r="I763" s="234"/>
      <c r="J763" s="230"/>
      <c r="K763" s="230"/>
      <c r="L763" s="235"/>
      <c r="M763" s="236"/>
      <c r="N763" s="237"/>
      <c r="O763" s="237"/>
      <c r="P763" s="237"/>
      <c r="Q763" s="237"/>
      <c r="R763" s="237"/>
      <c r="S763" s="237"/>
      <c r="T763" s="238"/>
      <c r="AT763" s="239" t="s">
        <v>177</v>
      </c>
      <c r="AU763" s="239" t="s">
        <v>80</v>
      </c>
      <c r="AV763" s="13" t="s">
        <v>80</v>
      </c>
      <c r="AW763" s="13" t="s">
        <v>35</v>
      </c>
      <c r="AX763" s="13" t="s">
        <v>71</v>
      </c>
      <c r="AY763" s="239" t="s">
        <v>168</v>
      </c>
    </row>
    <row r="764" spans="2:65" s="13" customFormat="1" ht="13.5">
      <c r="B764" s="229"/>
      <c r="C764" s="230"/>
      <c r="D764" s="219" t="s">
        <v>177</v>
      </c>
      <c r="E764" s="231" t="s">
        <v>21</v>
      </c>
      <c r="F764" s="232" t="s">
        <v>2633</v>
      </c>
      <c r="G764" s="230"/>
      <c r="H764" s="233">
        <v>-29.484000000000002</v>
      </c>
      <c r="I764" s="234"/>
      <c r="J764" s="230"/>
      <c r="K764" s="230"/>
      <c r="L764" s="235"/>
      <c r="M764" s="236"/>
      <c r="N764" s="237"/>
      <c r="O764" s="237"/>
      <c r="P764" s="237"/>
      <c r="Q764" s="237"/>
      <c r="R764" s="237"/>
      <c r="S764" s="237"/>
      <c r="T764" s="238"/>
      <c r="AT764" s="239" t="s">
        <v>177</v>
      </c>
      <c r="AU764" s="239" t="s">
        <v>80</v>
      </c>
      <c r="AV764" s="13" t="s">
        <v>80</v>
      </c>
      <c r="AW764" s="13" t="s">
        <v>35</v>
      </c>
      <c r="AX764" s="13" t="s">
        <v>71</v>
      </c>
      <c r="AY764" s="239" t="s">
        <v>168</v>
      </c>
    </row>
    <row r="765" spans="2:65" s="13" customFormat="1" ht="13.5">
      <c r="B765" s="229"/>
      <c r="C765" s="230"/>
      <c r="D765" s="219" t="s">
        <v>177</v>
      </c>
      <c r="E765" s="231" t="s">
        <v>21</v>
      </c>
      <c r="F765" s="232" t="s">
        <v>2634</v>
      </c>
      <c r="G765" s="230"/>
      <c r="H765" s="233">
        <v>-8.7360000000000007</v>
      </c>
      <c r="I765" s="234"/>
      <c r="J765" s="230"/>
      <c r="K765" s="230"/>
      <c r="L765" s="235"/>
      <c r="M765" s="236"/>
      <c r="N765" s="237"/>
      <c r="O765" s="237"/>
      <c r="P765" s="237"/>
      <c r="Q765" s="237"/>
      <c r="R765" s="237"/>
      <c r="S765" s="237"/>
      <c r="T765" s="238"/>
      <c r="AT765" s="239" t="s">
        <v>177</v>
      </c>
      <c r="AU765" s="239" t="s">
        <v>80</v>
      </c>
      <c r="AV765" s="13" t="s">
        <v>80</v>
      </c>
      <c r="AW765" s="13" t="s">
        <v>35</v>
      </c>
      <c r="AX765" s="13" t="s">
        <v>71</v>
      </c>
      <c r="AY765" s="239" t="s">
        <v>168</v>
      </c>
    </row>
    <row r="766" spans="2:65" s="12" customFormat="1" ht="13.5">
      <c r="B766" s="217"/>
      <c r="C766" s="218"/>
      <c r="D766" s="219" t="s">
        <v>177</v>
      </c>
      <c r="E766" s="220" t="s">
        <v>21</v>
      </c>
      <c r="F766" s="221" t="s">
        <v>2359</v>
      </c>
      <c r="G766" s="218"/>
      <c r="H766" s="222" t="s">
        <v>21</v>
      </c>
      <c r="I766" s="223"/>
      <c r="J766" s="218"/>
      <c r="K766" s="218"/>
      <c r="L766" s="224"/>
      <c r="M766" s="225"/>
      <c r="N766" s="226"/>
      <c r="O766" s="226"/>
      <c r="P766" s="226"/>
      <c r="Q766" s="226"/>
      <c r="R766" s="226"/>
      <c r="S766" s="226"/>
      <c r="T766" s="227"/>
      <c r="AT766" s="228" t="s">
        <v>177</v>
      </c>
      <c r="AU766" s="228" t="s">
        <v>80</v>
      </c>
      <c r="AV766" s="12" t="s">
        <v>78</v>
      </c>
      <c r="AW766" s="12" t="s">
        <v>35</v>
      </c>
      <c r="AX766" s="12" t="s">
        <v>71</v>
      </c>
      <c r="AY766" s="228" t="s">
        <v>168</v>
      </c>
    </row>
    <row r="767" spans="2:65" s="13" customFormat="1" ht="13.5">
      <c r="B767" s="229"/>
      <c r="C767" s="230"/>
      <c r="D767" s="219" t="s">
        <v>177</v>
      </c>
      <c r="E767" s="231" t="s">
        <v>21</v>
      </c>
      <c r="F767" s="232" t="s">
        <v>2707</v>
      </c>
      <c r="G767" s="230"/>
      <c r="H767" s="233">
        <v>145.16</v>
      </c>
      <c r="I767" s="234"/>
      <c r="J767" s="230"/>
      <c r="K767" s="230"/>
      <c r="L767" s="235"/>
      <c r="M767" s="236"/>
      <c r="N767" s="237"/>
      <c r="O767" s="237"/>
      <c r="P767" s="237"/>
      <c r="Q767" s="237"/>
      <c r="R767" s="237"/>
      <c r="S767" s="237"/>
      <c r="T767" s="238"/>
      <c r="AT767" s="239" t="s">
        <v>177</v>
      </c>
      <c r="AU767" s="239" t="s">
        <v>80</v>
      </c>
      <c r="AV767" s="13" t="s">
        <v>80</v>
      </c>
      <c r="AW767" s="13" t="s">
        <v>35</v>
      </c>
      <c r="AX767" s="13" t="s">
        <v>71</v>
      </c>
      <c r="AY767" s="239" t="s">
        <v>168</v>
      </c>
    </row>
    <row r="768" spans="2:65" s="13" customFormat="1" ht="13.5">
      <c r="B768" s="229"/>
      <c r="C768" s="230"/>
      <c r="D768" s="219" t="s">
        <v>177</v>
      </c>
      <c r="E768" s="231" t="s">
        <v>21</v>
      </c>
      <c r="F768" s="232" t="s">
        <v>2641</v>
      </c>
      <c r="G768" s="230"/>
      <c r="H768" s="233">
        <v>-6.1879999999999997</v>
      </c>
      <c r="I768" s="234"/>
      <c r="J768" s="230"/>
      <c r="K768" s="230"/>
      <c r="L768" s="235"/>
      <c r="M768" s="236"/>
      <c r="N768" s="237"/>
      <c r="O768" s="237"/>
      <c r="P768" s="237"/>
      <c r="Q768" s="237"/>
      <c r="R768" s="237"/>
      <c r="S768" s="237"/>
      <c r="T768" s="238"/>
      <c r="AT768" s="239" t="s">
        <v>177</v>
      </c>
      <c r="AU768" s="239" t="s">
        <v>80</v>
      </c>
      <c r="AV768" s="13" t="s">
        <v>80</v>
      </c>
      <c r="AW768" s="13" t="s">
        <v>35</v>
      </c>
      <c r="AX768" s="13" t="s">
        <v>71</v>
      </c>
      <c r="AY768" s="239" t="s">
        <v>168</v>
      </c>
    </row>
    <row r="769" spans="2:65" s="13" customFormat="1" ht="13.5">
      <c r="B769" s="229"/>
      <c r="C769" s="230"/>
      <c r="D769" s="219" t="s">
        <v>177</v>
      </c>
      <c r="E769" s="231" t="s">
        <v>21</v>
      </c>
      <c r="F769" s="232" t="s">
        <v>2642</v>
      </c>
      <c r="G769" s="230"/>
      <c r="H769" s="233">
        <v>-4.3680000000000003</v>
      </c>
      <c r="I769" s="234"/>
      <c r="J769" s="230"/>
      <c r="K769" s="230"/>
      <c r="L769" s="235"/>
      <c r="M769" s="236"/>
      <c r="N769" s="237"/>
      <c r="O769" s="237"/>
      <c r="P769" s="237"/>
      <c r="Q769" s="237"/>
      <c r="R769" s="237"/>
      <c r="S769" s="237"/>
      <c r="T769" s="238"/>
      <c r="AT769" s="239" t="s">
        <v>177</v>
      </c>
      <c r="AU769" s="239" t="s">
        <v>80</v>
      </c>
      <c r="AV769" s="13" t="s">
        <v>80</v>
      </c>
      <c r="AW769" s="13" t="s">
        <v>35</v>
      </c>
      <c r="AX769" s="13" t="s">
        <v>71</v>
      </c>
      <c r="AY769" s="239" t="s">
        <v>168</v>
      </c>
    </row>
    <row r="770" spans="2:65" s="13" customFormat="1" ht="13.5">
      <c r="B770" s="229"/>
      <c r="C770" s="230"/>
      <c r="D770" s="219" t="s">
        <v>177</v>
      </c>
      <c r="E770" s="231" t="s">
        <v>21</v>
      </c>
      <c r="F770" s="232" t="s">
        <v>2643</v>
      </c>
      <c r="G770" s="230"/>
      <c r="H770" s="233">
        <v>-3.72</v>
      </c>
      <c r="I770" s="234"/>
      <c r="J770" s="230"/>
      <c r="K770" s="230"/>
      <c r="L770" s="235"/>
      <c r="M770" s="236"/>
      <c r="N770" s="237"/>
      <c r="O770" s="237"/>
      <c r="P770" s="237"/>
      <c r="Q770" s="237"/>
      <c r="R770" s="237"/>
      <c r="S770" s="237"/>
      <c r="T770" s="238"/>
      <c r="AT770" s="239" t="s">
        <v>177</v>
      </c>
      <c r="AU770" s="239" t="s">
        <v>80</v>
      </c>
      <c r="AV770" s="13" t="s">
        <v>80</v>
      </c>
      <c r="AW770" s="13" t="s">
        <v>35</v>
      </c>
      <c r="AX770" s="13" t="s">
        <v>71</v>
      </c>
      <c r="AY770" s="239" t="s">
        <v>168</v>
      </c>
    </row>
    <row r="771" spans="2:65" s="12" customFormat="1" ht="13.5">
      <c r="B771" s="217"/>
      <c r="C771" s="218"/>
      <c r="D771" s="219" t="s">
        <v>177</v>
      </c>
      <c r="E771" s="220" t="s">
        <v>21</v>
      </c>
      <c r="F771" s="221" t="s">
        <v>2395</v>
      </c>
      <c r="G771" s="218"/>
      <c r="H771" s="222" t="s">
        <v>21</v>
      </c>
      <c r="I771" s="223"/>
      <c r="J771" s="218"/>
      <c r="K771" s="218"/>
      <c r="L771" s="224"/>
      <c r="M771" s="225"/>
      <c r="N771" s="226"/>
      <c r="O771" s="226"/>
      <c r="P771" s="226"/>
      <c r="Q771" s="226"/>
      <c r="R771" s="226"/>
      <c r="S771" s="226"/>
      <c r="T771" s="227"/>
      <c r="AT771" s="228" t="s">
        <v>177</v>
      </c>
      <c r="AU771" s="228" t="s">
        <v>80</v>
      </c>
      <c r="AV771" s="12" t="s">
        <v>78</v>
      </c>
      <c r="AW771" s="12" t="s">
        <v>35</v>
      </c>
      <c r="AX771" s="12" t="s">
        <v>71</v>
      </c>
      <c r="AY771" s="228" t="s">
        <v>168</v>
      </c>
    </row>
    <row r="772" spans="2:65" s="13" customFormat="1" ht="13.5">
      <c r="B772" s="229"/>
      <c r="C772" s="230"/>
      <c r="D772" s="219" t="s">
        <v>177</v>
      </c>
      <c r="E772" s="231" t="s">
        <v>21</v>
      </c>
      <c r="F772" s="232" t="s">
        <v>2706</v>
      </c>
      <c r="G772" s="230"/>
      <c r="H772" s="233">
        <v>236.36</v>
      </c>
      <c r="I772" s="234"/>
      <c r="J772" s="230"/>
      <c r="K772" s="230"/>
      <c r="L772" s="235"/>
      <c r="M772" s="236"/>
      <c r="N772" s="237"/>
      <c r="O772" s="237"/>
      <c r="P772" s="237"/>
      <c r="Q772" s="237"/>
      <c r="R772" s="237"/>
      <c r="S772" s="237"/>
      <c r="T772" s="238"/>
      <c r="AT772" s="239" t="s">
        <v>177</v>
      </c>
      <c r="AU772" s="239" t="s">
        <v>80</v>
      </c>
      <c r="AV772" s="13" t="s">
        <v>80</v>
      </c>
      <c r="AW772" s="13" t="s">
        <v>35</v>
      </c>
      <c r="AX772" s="13" t="s">
        <v>71</v>
      </c>
      <c r="AY772" s="239" t="s">
        <v>168</v>
      </c>
    </row>
    <row r="773" spans="2:65" s="13" customFormat="1" ht="13.5">
      <c r="B773" s="229"/>
      <c r="C773" s="230"/>
      <c r="D773" s="219" t="s">
        <v>177</v>
      </c>
      <c r="E773" s="231" t="s">
        <v>21</v>
      </c>
      <c r="F773" s="232" t="s">
        <v>2647</v>
      </c>
      <c r="G773" s="230"/>
      <c r="H773" s="233">
        <v>-45.792000000000002</v>
      </c>
      <c r="I773" s="234"/>
      <c r="J773" s="230"/>
      <c r="K773" s="230"/>
      <c r="L773" s="235"/>
      <c r="M773" s="236"/>
      <c r="N773" s="237"/>
      <c r="O773" s="237"/>
      <c r="P773" s="237"/>
      <c r="Q773" s="237"/>
      <c r="R773" s="237"/>
      <c r="S773" s="237"/>
      <c r="T773" s="238"/>
      <c r="AT773" s="239" t="s">
        <v>177</v>
      </c>
      <c r="AU773" s="239" t="s">
        <v>80</v>
      </c>
      <c r="AV773" s="13" t="s">
        <v>80</v>
      </c>
      <c r="AW773" s="13" t="s">
        <v>35</v>
      </c>
      <c r="AX773" s="13" t="s">
        <v>71</v>
      </c>
      <c r="AY773" s="239" t="s">
        <v>168</v>
      </c>
    </row>
    <row r="774" spans="2:65" s="13" customFormat="1" ht="13.5">
      <c r="B774" s="229"/>
      <c r="C774" s="230"/>
      <c r="D774" s="219" t="s">
        <v>177</v>
      </c>
      <c r="E774" s="231" t="s">
        <v>21</v>
      </c>
      <c r="F774" s="232" t="s">
        <v>2632</v>
      </c>
      <c r="G774" s="230"/>
      <c r="H774" s="233">
        <v>-10.176</v>
      </c>
      <c r="I774" s="234"/>
      <c r="J774" s="230"/>
      <c r="K774" s="230"/>
      <c r="L774" s="235"/>
      <c r="M774" s="236"/>
      <c r="N774" s="237"/>
      <c r="O774" s="237"/>
      <c r="P774" s="237"/>
      <c r="Q774" s="237"/>
      <c r="R774" s="237"/>
      <c r="S774" s="237"/>
      <c r="T774" s="238"/>
      <c r="AT774" s="239" t="s">
        <v>177</v>
      </c>
      <c r="AU774" s="239" t="s">
        <v>80</v>
      </c>
      <c r="AV774" s="13" t="s">
        <v>80</v>
      </c>
      <c r="AW774" s="13" t="s">
        <v>35</v>
      </c>
      <c r="AX774" s="13" t="s">
        <v>71</v>
      </c>
      <c r="AY774" s="239" t="s">
        <v>168</v>
      </c>
    </row>
    <row r="775" spans="2:65" s="13" customFormat="1" ht="13.5">
      <c r="B775" s="229"/>
      <c r="C775" s="230"/>
      <c r="D775" s="219" t="s">
        <v>177</v>
      </c>
      <c r="E775" s="231" t="s">
        <v>21</v>
      </c>
      <c r="F775" s="232" t="s">
        <v>2648</v>
      </c>
      <c r="G775" s="230"/>
      <c r="H775" s="233">
        <v>-39.96</v>
      </c>
      <c r="I775" s="234"/>
      <c r="J775" s="230"/>
      <c r="K775" s="230"/>
      <c r="L775" s="235"/>
      <c r="M775" s="236"/>
      <c r="N775" s="237"/>
      <c r="O775" s="237"/>
      <c r="P775" s="237"/>
      <c r="Q775" s="237"/>
      <c r="R775" s="237"/>
      <c r="S775" s="237"/>
      <c r="T775" s="238"/>
      <c r="AT775" s="239" t="s">
        <v>177</v>
      </c>
      <c r="AU775" s="239" t="s">
        <v>80</v>
      </c>
      <c r="AV775" s="13" t="s">
        <v>80</v>
      </c>
      <c r="AW775" s="13" t="s">
        <v>35</v>
      </c>
      <c r="AX775" s="13" t="s">
        <v>71</v>
      </c>
      <c r="AY775" s="239" t="s">
        <v>168</v>
      </c>
    </row>
    <row r="776" spans="2:65" s="13" customFormat="1" ht="13.5">
      <c r="B776" s="229"/>
      <c r="C776" s="230"/>
      <c r="D776" s="219" t="s">
        <v>177</v>
      </c>
      <c r="E776" s="231" t="s">
        <v>21</v>
      </c>
      <c r="F776" s="232" t="s">
        <v>2649</v>
      </c>
      <c r="G776" s="230"/>
      <c r="H776" s="233">
        <v>-8.8800000000000008</v>
      </c>
      <c r="I776" s="234"/>
      <c r="J776" s="230"/>
      <c r="K776" s="230"/>
      <c r="L776" s="235"/>
      <c r="M776" s="236"/>
      <c r="N776" s="237"/>
      <c r="O776" s="237"/>
      <c r="P776" s="237"/>
      <c r="Q776" s="237"/>
      <c r="R776" s="237"/>
      <c r="S776" s="237"/>
      <c r="T776" s="238"/>
      <c r="AT776" s="239" t="s">
        <v>177</v>
      </c>
      <c r="AU776" s="239" t="s">
        <v>80</v>
      </c>
      <c r="AV776" s="13" t="s">
        <v>80</v>
      </c>
      <c r="AW776" s="13" t="s">
        <v>35</v>
      </c>
      <c r="AX776" s="13" t="s">
        <v>71</v>
      </c>
      <c r="AY776" s="239" t="s">
        <v>168</v>
      </c>
    </row>
    <row r="777" spans="2:65" s="12" customFormat="1" ht="13.5">
      <c r="B777" s="217"/>
      <c r="C777" s="218"/>
      <c r="D777" s="219" t="s">
        <v>177</v>
      </c>
      <c r="E777" s="220" t="s">
        <v>21</v>
      </c>
      <c r="F777" s="221" t="s">
        <v>2368</v>
      </c>
      <c r="G777" s="218"/>
      <c r="H777" s="222" t="s">
        <v>21</v>
      </c>
      <c r="I777" s="223"/>
      <c r="J777" s="218"/>
      <c r="K777" s="218"/>
      <c r="L777" s="224"/>
      <c r="M777" s="225"/>
      <c r="N777" s="226"/>
      <c r="O777" s="226"/>
      <c r="P777" s="226"/>
      <c r="Q777" s="226"/>
      <c r="R777" s="226"/>
      <c r="S777" s="226"/>
      <c r="T777" s="227"/>
      <c r="AT777" s="228" t="s">
        <v>177</v>
      </c>
      <c r="AU777" s="228" t="s">
        <v>80</v>
      </c>
      <c r="AV777" s="12" t="s">
        <v>78</v>
      </c>
      <c r="AW777" s="12" t="s">
        <v>35</v>
      </c>
      <c r="AX777" s="12" t="s">
        <v>71</v>
      </c>
      <c r="AY777" s="228" t="s">
        <v>168</v>
      </c>
    </row>
    <row r="778" spans="2:65" s="13" customFormat="1" ht="13.5">
      <c r="B778" s="229"/>
      <c r="C778" s="230"/>
      <c r="D778" s="219" t="s">
        <v>177</v>
      </c>
      <c r="E778" s="231" t="s">
        <v>21</v>
      </c>
      <c r="F778" s="232" t="s">
        <v>2707</v>
      </c>
      <c r="G778" s="230"/>
      <c r="H778" s="233">
        <v>145.16</v>
      </c>
      <c r="I778" s="234"/>
      <c r="J778" s="230"/>
      <c r="K778" s="230"/>
      <c r="L778" s="235"/>
      <c r="M778" s="236"/>
      <c r="N778" s="237"/>
      <c r="O778" s="237"/>
      <c r="P778" s="237"/>
      <c r="Q778" s="237"/>
      <c r="R778" s="237"/>
      <c r="S778" s="237"/>
      <c r="T778" s="238"/>
      <c r="AT778" s="239" t="s">
        <v>177</v>
      </c>
      <c r="AU778" s="239" t="s">
        <v>80</v>
      </c>
      <c r="AV778" s="13" t="s">
        <v>80</v>
      </c>
      <c r="AW778" s="13" t="s">
        <v>35</v>
      </c>
      <c r="AX778" s="13" t="s">
        <v>71</v>
      </c>
      <c r="AY778" s="239" t="s">
        <v>168</v>
      </c>
    </row>
    <row r="779" spans="2:65" s="13" customFormat="1" ht="13.5">
      <c r="B779" s="229"/>
      <c r="C779" s="230"/>
      <c r="D779" s="219" t="s">
        <v>177</v>
      </c>
      <c r="E779" s="231" t="s">
        <v>21</v>
      </c>
      <c r="F779" s="232" t="s">
        <v>2653</v>
      </c>
      <c r="G779" s="230"/>
      <c r="H779" s="233">
        <v>-7.6440000000000001</v>
      </c>
      <c r="I779" s="234"/>
      <c r="J779" s="230"/>
      <c r="K779" s="230"/>
      <c r="L779" s="235"/>
      <c r="M779" s="236"/>
      <c r="N779" s="237"/>
      <c r="O779" s="237"/>
      <c r="P779" s="237"/>
      <c r="Q779" s="237"/>
      <c r="R779" s="237"/>
      <c r="S779" s="237"/>
      <c r="T779" s="238"/>
      <c r="AT779" s="239" t="s">
        <v>177</v>
      </c>
      <c r="AU779" s="239" t="s">
        <v>80</v>
      </c>
      <c r="AV779" s="13" t="s">
        <v>80</v>
      </c>
      <c r="AW779" s="13" t="s">
        <v>35</v>
      </c>
      <c r="AX779" s="13" t="s">
        <v>71</v>
      </c>
      <c r="AY779" s="239" t="s">
        <v>168</v>
      </c>
    </row>
    <row r="780" spans="2:65" s="13" customFormat="1" ht="13.5">
      <c r="B780" s="229"/>
      <c r="C780" s="230"/>
      <c r="D780" s="219" t="s">
        <v>177</v>
      </c>
      <c r="E780" s="231" t="s">
        <v>21</v>
      </c>
      <c r="F780" s="232" t="s">
        <v>2642</v>
      </c>
      <c r="G780" s="230"/>
      <c r="H780" s="233">
        <v>-4.3680000000000003</v>
      </c>
      <c r="I780" s="234"/>
      <c r="J780" s="230"/>
      <c r="K780" s="230"/>
      <c r="L780" s="235"/>
      <c r="M780" s="236"/>
      <c r="N780" s="237"/>
      <c r="O780" s="237"/>
      <c r="P780" s="237"/>
      <c r="Q780" s="237"/>
      <c r="R780" s="237"/>
      <c r="S780" s="237"/>
      <c r="T780" s="238"/>
      <c r="AT780" s="239" t="s">
        <v>177</v>
      </c>
      <c r="AU780" s="239" t="s">
        <v>80</v>
      </c>
      <c r="AV780" s="13" t="s">
        <v>80</v>
      </c>
      <c r="AW780" s="13" t="s">
        <v>35</v>
      </c>
      <c r="AX780" s="13" t="s">
        <v>71</v>
      </c>
      <c r="AY780" s="239" t="s">
        <v>168</v>
      </c>
    </row>
    <row r="781" spans="2:65" s="13" customFormat="1" ht="13.5">
      <c r="B781" s="229"/>
      <c r="C781" s="230"/>
      <c r="D781" s="219" t="s">
        <v>177</v>
      </c>
      <c r="E781" s="231" t="s">
        <v>21</v>
      </c>
      <c r="F781" s="232" t="s">
        <v>2654</v>
      </c>
      <c r="G781" s="230"/>
      <c r="H781" s="233">
        <v>-6.51</v>
      </c>
      <c r="I781" s="234"/>
      <c r="J781" s="230"/>
      <c r="K781" s="230"/>
      <c r="L781" s="235"/>
      <c r="M781" s="236"/>
      <c r="N781" s="237"/>
      <c r="O781" s="237"/>
      <c r="P781" s="237"/>
      <c r="Q781" s="237"/>
      <c r="R781" s="237"/>
      <c r="S781" s="237"/>
      <c r="T781" s="238"/>
      <c r="AT781" s="239" t="s">
        <v>177</v>
      </c>
      <c r="AU781" s="239" t="s">
        <v>80</v>
      </c>
      <c r="AV781" s="13" t="s">
        <v>80</v>
      </c>
      <c r="AW781" s="13" t="s">
        <v>35</v>
      </c>
      <c r="AX781" s="13" t="s">
        <v>71</v>
      </c>
      <c r="AY781" s="239" t="s">
        <v>168</v>
      </c>
    </row>
    <row r="782" spans="2:65" s="13" customFormat="1" ht="13.5">
      <c r="B782" s="229"/>
      <c r="C782" s="230"/>
      <c r="D782" s="219" t="s">
        <v>177</v>
      </c>
      <c r="E782" s="231" t="s">
        <v>21</v>
      </c>
      <c r="F782" s="232" t="s">
        <v>2643</v>
      </c>
      <c r="G782" s="230"/>
      <c r="H782" s="233">
        <v>-3.72</v>
      </c>
      <c r="I782" s="234"/>
      <c r="J782" s="230"/>
      <c r="K782" s="230"/>
      <c r="L782" s="235"/>
      <c r="M782" s="236"/>
      <c r="N782" s="237"/>
      <c r="O782" s="237"/>
      <c r="P782" s="237"/>
      <c r="Q782" s="237"/>
      <c r="R782" s="237"/>
      <c r="S782" s="237"/>
      <c r="T782" s="238"/>
      <c r="AT782" s="239" t="s">
        <v>177</v>
      </c>
      <c r="AU782" s="239" t="s">
        <v>80</v>
      </c>
      <c r="AV782" s="13" t="s">
        <v>80</v>
      </c>
      <c r="AW782" s="13" t="s">
        <v>35</v>
      </c>
      <c r="AX782" s="13" t="s">
        <v>71</v>
      </c>
      <c r="AY782" s="239" t="s">
        <v>168</v>
      </c>
    </row>
    <row r="783" spans="2:65" s="14" customFormat="1" ht="13.5">
      <c r="B783" s="240"/>
      <c r="C783" s="241"/>
      <c r="D783" s="242" t="s">
        <v>177</v>
      </c>
      <c r="E783" s="243" t="s">
        <v>21</v>
      </c>
      <c r="F783" s="244" t="s">
        <v>184</v>
      </c>
      <c r="G783" s="241"/>
      <c r="H783" s="245">
        <v>538.97400000000005</v>
      </c>
      <c r="I783" s="246"/>
      <c r="J783" s="241"/>
      <c r="K783" s="241"/>
      <c r="L783" s="247"/>
      <c r="M783" s="248"/>
      <c r="N783" s="249"/>
      <c r="O783" s="249"/>
      <c r="P783" s="249"/>
      <c r="Q783" s="249"/>
      <c r="R783" s="249"/>
      <c r="S783" s="249"/>
      <c r="T783" s="250"/>
      <c r="AT783" s="251" t="s">
        <v>177</v>
      </c>
      <c r="AU783" s="251" t="s">
        <v>80</v>
      </c>
      <c r="AV783" s="14" t="s">
        <v>175</v>
      </c>
      <c r="AW783" s="14" t="s">
        <v>35</v>
      </c>
      <c r="AX783" s="14" t="s">
        <v>78</v>
      </c>
      <c r="AY783" s="251" t="s">
        <v>168</v>
      </c>
    </row>
    <row r="784" spans="2:65" s="1" customFormat="1" ht="31.5" customHeight="1">
      <c r="B784" s="42"/>
      <c r="C784" s="205" t="s">
        <v>990</v>
      </c>
      <c r="D784" s="205" t="s">
        <v>170</v>
      </c>
      <c r="E784" s="206" t="s">
        <v>1042</v>
      </c>
      <c r="F784" s="207" t="s">
        <v>1043</v>
      </c>
      <c r="G784" s="208" t="s">
        <v>173</v>
      </c>
      <c r="H784" s="209">
        <v>34.064999999999998</v>
      </c>
      <c r="I784" s="210"/>
      <c r="J784" s="211">
        <f>ROUND(I784*H784,2)</f>
        <v>0</v>
      </c>
      <c r="K784" s="207" t="s">
        <v>174</v>
      </c>
      <c r="L784" s="62"/>
      <c r="M784" s="212" t="s">
        <v>21</v>
      </c>
      <c r="N784" s="213" t="s">
        <v>42</v>
      </c>
      <c r="O784" s="43"/>
      <c r="P784" s="214">
        <f>O784*H784</f>
        <v>0</v>
      </c>
      <c r="Q784" s="214">
        <v>0</v>
      </c>
      <c r="R784" s="214">
        <f>Q784*H784</f>
        <v>0</v>
      </c>
      <c r="S784" s="214">
        <v>5.8999999999999997E-2</v>
      </c>
      <c r="T784" s="215">
        <f>S784*H784</f>
        <v>2.0098349999999998</v>
      </c>
      <c r="AR784" s="25" t="s">
        <v>175</v>
      </c>
      <c r="AT784" s="25" t="s">
        <v>170</v>
      </c>
      <c r="AU784" s="25" t="s">
        <v>80</v>
      </c>
      <c r="AY784" s="25" t="s">
        <v>168</v>
      </c>
      <c r="BE784" s="216">
        <f>IF(N784="základní",J784,0)</f>
        <v>0</v>
      </c>
      <c r="BF784" s="216">
        <f>IF(N784="snížená",J784,0)</f>
        <v>0</v>
      </c>
      <c r="BG784" s="216">
        <f>IF(N784="zákl. přenesená",J784,0)</f>
        <v>0</v>
      </c>
      <c r="BH784" s="216">
        <f>IF(N784="sníž. přenesená",J784,0)</f>
        <v>0</v>
      </c>
      <c r="BI784" s="216">
        <f>IF(N784="nulová",J784,0)</f>
        <v>0</v>
      </c>
      <c r="BJ784" s="25" t="s">
        <v>78</v>
      </c>
      <c r="BK784" s="216">
        <f>ROUND(I784*H784,2)</f>
        <v>0</v>
      </c>
      <c r="BL784" s="25" t="s">
        <v>175</v>
      </c>
      <c r="BM784" s="25" t="s">
        <v>2708</v>
      </c>
    </row>
    <row r="785" spans="2:65" s="12" customFormat="1" ht="13.5">
      <c r="B785" s="217"/>
      <c r="C785" s="218"/>
      <c r="D785" s="219" t="s">
        <v>177</v>
      </c>
      <c r="E785" s="220" t="s">
        <v>21</v>
      </c>
      <c r="F785" s="221" t="s">
        <v>2709</v>
      </c>
      <c r="G785" s="218"/>
      <c r="H785" s="222" t="s">
        <v>21</v>
      </c>
      <c r="I785" s="223"/>
      <c r="J785" s="218"/>
      <c r="K785" s="218"/>
      <c r="L785" s="224"/>
      <c r="M785" s="225"/>
      <c r="N785" s="226"/>
      <c r="O785" s="226"/>
      <c r="P785" s="226"/>
      <c r="Q785" s="226"/>
      <c r="R785" s="226"/>
      <c r="S785" s="226"/>
      <c r="T785" s="227"/>
      <c r="AT785" s="228" t="s">
        <v>177</v>
      </c>
      <c r="AU785" s="228" t="s">
        <v>80</v>
      </c>
      <c r="AV785" s="12" t="s">
        <v>78</v>
      </c>
      <c r="AW785" s="12" t="s">
        <v>35</v>
      </c>
      <c r="AX785" s="12" t="s">
        <v>71</v>
      </c>
      <c r="AY785" s="228" t="s">
        <v>168</v>
      </c>
    </row>
    <row r="786" spans="2:65" s="13" customFormat="1" ht="13.5">
      <c r="B786" s="229"/>
      <c r="C786" s="230"/>
      <c r="D786" s="219" t="s">
        <v>177</v>
      </c>
      <c r="E786" s="231" t="s">
        <v>21</v>
      </c>
      <c r="F786" s="232" t="s">
        <v>2710</v>
      </c>
      <c r="G786" s="230"/>
      <c r="H786" s="233">
        <v>10.122</v>
      </c>
      <c r="I786" s="234"/>
      <c r="J786" s="230"/>
      <c r="K786" s="230"/>
      <c r="L786" s="235"/>
      <c r="M786" s="236"/>
      <c r="N786" s="237"/>
      <c r="O786" s="237"/>
      <c r="P786" s="237"/>
      <c r="Q786" s="237"/>
      <c r="R786" s="237"/>
      <c r="S786" s="237"/>
      <c r="T786" s="238"/>
      <c r="AT786" s="239" t="s">
        <v>177</v>
      </c>
      <c r="AU786" s="239" t="s">
        <v>80</v>
      </c>
      <c r="AV786" s="13" t="s">
        <v>80</v>
      </c>
      <c r="AW786" s="13" t="s">
        <v>35</v>
      </c>
      <c r="AX786" s="13" t="s">
        <v>71</v>
      </c>
      <c r="AY786" s="239" t="s">
        <v>168</v>
      </c>
    </row>
    <row r="787" spans="2:65" s="13" customFormat="1" ht="13.5">
      <c r="B787" s="229"/>
      <c r="C787" s="230"/>
      <c r="D787" s="219" t="s">
        <v>177</v>
      </c>
      <c r="E787" s="231" t="s">
        <v>21</v>
      </c>
      <c r="F787" s="232" t="s">
        <v>2711</v>
      </c>
      <c r="G787" s="230"/>
      <c r="H787" s="233">
        <v>3.984</v>
      </c>
      <c r="I787" s="234"/>
      <c r="J787" s="230"/>
      <c r="K787" s="230"/>
      <c r="L787" s="235"/>
      <c r="M787" s="236"/>
      <c r="N787" s="237"/>
      <c r="O787" s="237"/>
      <c r="P787" s="237"/>
      <c r="Q787" s="237"/>
      <c r="R787" s="237"/>
      <c r="S787" s="237"/>
      <c r="T787" s="238"/>
      <c r="AT787" s="239" t="s">
        <v>177</v>
      </c>
      <c r="AU787" s="239" t="s">
        <v>80</v>
      </c>
      <c r="AV787" s="13" t="s">
        <v>80</v>
      </c>
      <c r="AW787" s="13" t="s">
        <v>35</v>
      </c>
      <c r="AX787" s="13" t="s">
        <v>71</v>
      </c>
      <c r="AY787" s="239" t="s">
        <v>168</v>
      </c>
    </row>
    <row r="788" spans="2:65" s="13" customFormat="1" ht="13.5">
      <c r="B788" s="229"/>
      <c r="C788" s="230"/>
      <c r="D788" s="219" t="s">
        <v>177</v>
      </c>
      <c r="E788" s="231" t="s">
        <v>21</v>
      </c>
      <c r="F788" s="232" t="s">
        <v>2712</v>
      </c>
      <c r="G788" s="230"/>
      <c r="H788" s="233">
        <v>1.8120000000000001</v>
      </c>
      <c r="I788" s="234"/>
      <c r="J788" s="230"/>
      <c r="K788" s="230"/>
      <c r="L788" s="235"/>
      <c r="M788" s="236"/>
      <c r="N788" s="237"/>
      <c r="O788" s="237"/>
      <c r="P788" s="237"/>
      <c r="Q788" s="237"/>
      <c r="R788" s="237"/>
      <c r="S788" s="237"/>
      <c r="T788" s="238"/>
      <c r="AT788" s="239" t="s">
        <v>177</v>
      </c>
      <c r="AU788" s="239" t="s">
        <v>80</v>
      </c>
      <c r="AV788" s="13" t="s">
        <v>80</v>
      </c>
      <c r="AW788" s="13" t="s">
        <v>35</v>
      </c>
      <c r="AX788" s="13" t="s">
        <v>71</v>
      </c>
      <c r="AY788" s="239" t="s">
        <v>168</v>
      </c>
    </row>
    <row r="789" spans="2:65" s="13" customFormat="1" ht="13.5">
      <c r="B789" s="229"/>
      <c r="C789" s="230"/>
      <c r="D789" s="219" t="s">
        <v>177</v>
      </c>
      <c r="E789" s="231" t="s">
        <v>21</v>
      </c>
      <c r="F789" s="232" t="s">
        <v>2713</v>
      </c>
      <c r="G789" s="230"/>
      <c r="H789" s="233">
        <v>1.722</v>
      </c>
      <c r="I789" s="234"/>
      <c r="J789" s="230"/>
      <c r="K789" s="230"/>
      <c r="L789" s="235"/>
      <c r="M789" s="236"/>
      <c r="N789" s="237"/>
      <c r="O789" s="237"/>
      <c r="P789" s="237"/>
      <c r="Q789" s="237"/>
      <c r="R789" s="237"/>
      <c r="S789" s="237"/>
      <c r="T789" s="238"/>
      <c r="AT789" s="239" t="s">
        <v>177</v>
      </c>
      <c r="AU789" s="239" t="s">
        <v>80</v>
      </c>
      <c r="AV789" s="13" t="s">
        <v>80</v>
      </c>
      <c r="AW789" s="13" t="s">
        <v>35</v>
      </c>
      <c r="AX789" s="13" t="s">
        <v>71</v>
      </c>
      <c r="AY789" s="239" t="s">
        <v>168</v>
      </c>
    </row>
    <row r="790" spans="2:65" s="13" customFormat="1" ht="13.5">
      <c r="B790" s="229"/>
      <c r="C790" s="230"/>
      <c r="D790" s="219" t="s">
        <v>177</v>
      </c>
      <c r="E790" s="231" t="s">
        <v>21</v>
      </c>
      <c r="F790" s="232" t="s">
        <v>2714</v>
      </c>
      <c r="G790" s="230"/>
      <c r="H790" s="233">
        <v>9.5549999999999997</v>
      </c>
      <c r="I790" s="234"/>
      <c r="J790" s="230"/>
      <c r="K790" s="230"/>
      <c r="L790" s="235"/>
      <c r="M790" s="236"/>
      <c r="N790" s="237"/>
      <c r="O790" s="237"/>
      <c r="P790" s="237"/>
      <c r="Q790" s="237"/>
      <c r="R790" s="237"/>
      <c r="S790" s="237"/>
      <c r="T790" s="238"/>
      <c r="AT790" s="239" t="s">
        <v>177</v>
      </c>
      <c r="AU790" s="239" t="s">
        <v>80</v>
      </c>
      <c r="AV790" s="13" t="s">
        <v>80</v>
      </c>
      <c r="AW790" s="13" t="s">
        <v>35</v>
      </c>
      <c r="AX790" s="13" t="s">
        <v>71</v>
      </c>
      <c r="AY790" s="239" t="s">
        <v>168</v>
      </c>
    </row>
    <row r="791" spans="2:65" s="13" customFormat="1" ht="13.5">
      <c r="B791" s="229"/>
      <c r="C791" s="230"/>
      <c r="D791" s="219" t="s">
        <v>177</v>
      </c>
      <c r="E791" s="231" t="s">
        <v>21</v>
      </c>
      <c r="F791" s="232" t="s">
        <v>2715</v>
      </c>
      <c r="G791" s="230"/>
      <c r="H791" s="233">
        <v>3.66</v>
      </c>
      <c r="I791" s="234"/>
      <c r="J791" s="230"/>
      <c r="K791" s="230"/>
      <c r="L791" s="235"/>
      <c r="M791" s="236"/>
      <c r="N791" s="237"/>
      <c r="O791" s="237"/>
      <c r="P791" s="237"/>
      <c r="Q791" s="237"/>
      <c r="R791" s="237"/>
      <c r="S791" s="237"/>
      <c r="T791" s="238"/>
      <c r="AT791" s="239" t="s">
        <v>177</v>
      </c>
      <c r="AU791" s="239" t="s">
        <v>80</v>
      </c>
      <c r="AV791" s="13" t="s">
        <v>80</v>
      </c>
      <c r="AW791" s="13" t="s">
        <v>35</v>
      </c>
      <c r="AX791" s="13" t="s">
        <v>71</v>
      </c>
      <c r="AY791" s="239" t="s">
        <v>168</v>
      </c>
    </row>
    <row r="792" spans="2:65" s="13" customFormat="1" ht="13.5">
      <c r="B792" s="229"/>
      <c r="C792" s="230"/>
      <c r="D792" s="219" t="s">
        <v>177</v>
      </c>
      <c r="E792" s="231" t="s">
        <v>21</v>
      </c>
      <c r="F792" s="232" t="s">
        <v>2716</v>
      </c>
      <c r="G792" s="230"/>
      <c r="H792" s="233">
        <v>1.65</v>
      </c>
      <c r="I792" s="234"/>
      <c r="J792" s="230"/>
      <c r="K792" s="230"/>
      <c r="L792" s="235"/>
      <c r="M792" s="236"/>
      <c r="N792" s="237"/>
      <c r="O792" s="237"/>
      <c r="P792" s="237"/>
      <c r="Q792" s="237"/>
      <c r="R792" s="237"/>
      <c r="S792" s="237"/>
      <c r="T792" s="238"/>
      <c r="AT792" s="239" t="s">
        <v>177</v>
      </c>
      <c r="AU792" s="239" t="s">
        <v>80</v>
      </c>
      <c r="AV792" s="13" t="s">
        <v>80</v>
      </c>
      <c r="AW792" s="13" t="s">
        <v>35</v>
      </c>
      <c r="AX792" s="13" t="s">
        <v>71</v>
      </c>
      <c r="AY792" s="239" t="s">
        <v>168</v>
      </c>
    </row>
    <row r="793" spans="2:65" s="13" customFormat="1" ht="13.5">
      <c r="B793" s="229"/>
      <c r="C793" s="230"/>
      <c r="D793" s="219" t="s">
        <v>177</v>
      </c>
      <c r="E793" s="231" t="s">
        <v>21</v>
      </c>
      <c r="F793" s="232" t="s">
        <v>2717</v>
      </c>
      <c r="G793" s="230"/>
      <c r="H793" s="233">
        <v>1.56</v>
      </c>
      <c r="I793" s="234"/>
      <c r="J793" s="230"/>
      <c r="K793" s="230"/>
      <c r="L793" s="235"/>
      <c r="M793" s="236"/>
      <c r="N793" s="237"/>
      <c r="O793" s="237"/>
      <c r="P793" s="237"/>
      <c r="Q793" s="237"/>
      <c r="R793" s="237"/>
      <c r="S793" s="237"/>
      <c r="T793" s="238"/>
      <c r="AT793" s="239" t="s">
        <v>177</v>
      </c>
      <c r="AU793" s="239" t="s">
        <v>80</v>
      </c>
      <c r="AV793" s="13" t="s">
        <v>80</v>
      </c>
      <c r="AW793" s="13" t="s">
        <v>35</v>
      </c>
      <c r="AX793" s="13" t="s">
        <v>71</v>
      </c>
      <c r="AY793" s="239" t="s">
        <v>168</v>
      </c>
    </row>
    <row r="794" spans="2:65" s="14" customFormat="1" ht="13.5">
      <c r="B794" s="240"/>
      <c r="C794" s="241"/>
      <c r="D794" s="242" t="s">
        <v>177</v>
      </c>
      <c r="E794" s="243" t="s">
        <v>21</v>
      </c>
      <c r="F794" s="244" t="s">
        <v>184</v>
      </c>
      <c r="G794" s="241"/>
      <c r="H794" s="245">
        <v>34.064999999999998</v>
      </c>
      <c r="I794" s="246"/>
      <c r="J794" s="241"/>
      <c r="K794" s="241"/>
      <c r="L794" s="247"/>
      <c r="M794" s="248"/>
      <c r="N794" s="249"/>
      <c r="O794" s="249"/>
      <c r="P794" s="249"/>
      <c r="Q794" s="249"/>
      <c r="R794" s="249"/>
      <c r="S794" s="249"/>
      <c r="T794" s="250"/>
      <c r="AT794" s="251" t="s">
        <v>177</v>
      </c>
      <c r="AU794" s="251" t="s">
        <v>80</v>
      </c>
      <c r="AV794" s="14" t="s">
        <v>175</v>
      </c>
      <c r="AW794" s="14" t="s">
        <v>35</v>
      </c>
      <c r="AX794" s="14" t="s">
        <v>78</v>
      </c>
      <c r="AY794" s="251" t="s">
        <v>168</v>
      </c>
    </row>
    <row r="795" spans="2:65" s="1" customFormat="1" ht="22.5" customHeight="1">
      <c r="B795" s="42"/>
      <c r="C795" s="205" t="s">
        <v>994</v>
      </c>
      <c r="D795" s="205" t="s">
        <v>170</v>
      </c>
      <c r="E795" s="206" t="s">
        <v>1047</v>
      </c>
      <c r="F795" s="207" t="s">
        <v>1048</v>
      </c>
      <c r="G795" s="208" t="s">
        <v>173</v>
      </c>
      <c r="H795" s="209">
        <v>206.40700000000001</v>
      </c>
      <c r="I795" s="210"/>
      <c r="J795" s="211">
        <f>ROUND(I795*H795,2)</f>
        <v>0</v>
      </c>
      <c r="K795" s="207" t="s">
        <v>174</v>
      </c>
      <c r="L795" s="62"/>
      <c r="M795" s="212" t="s">
        <v>21</v>
      </c>
      <c r="N795" s="213" t="s">
        <v>42</v>
      </c>
      <c r="O795" s="43"/>
      <c r="P795" s="214">
        <f>O795*H795</f>
        <v>0</v>
      </c>
      <c r="Q795" s="214">
        <v>0</v>
      </c>
      <c r="R795" s="214">
        <f>Q795*H795</f>
        <v>0</v>
      </c>
      <c r="S795" s="214">
        <v>8.8999999999999996E-2</v>
      </c>
      <c r="T795" s="215">
        <f>S795*H795</f>
        <v>18.370222999999999</v>
      </c>
      <c r="AR795" s="25" t="s">
        <v>175</v>
      </c>
      <c r="AT795" s="25" t="s">
        <v>170</v>
      </c>
      <c r="AU795" s="25" t="s">
        <v>80</v>
      </c>
      <c r="AY795" s="25" t="s">
        <v>168</v>
      </c>
      <c r="BE795" s="216">
        <f>IF(N795="základní",J795,0)</f>
        <v>0</v>
      </c>
      <c r="BF795" s="216">
        <f>IF(N795="snížená",J795,0)</f>
        <v>0</v>
      </c>
      <c r="BG795" s="216">
        <f>IF(N795="zákl. přenesená",J795,0)</f>
        <v>0</v>
      </c>
      <c r="BH795" s="216">
        <f>IF(N795="sníž. přenesená",J795,0)</f>
        <v>0</v>
      </c>
      <c r="BI795" s="216">
        <f>IF(N795="nulová",J795,0)</f>
        <v>0</v>
      </c>
      <c r="BJ795" s="25" t="s">
        <v>78</v>
      </c>
      <c r="BK795" s="216">
        <f>ROUND(I795*H795,2)</f>
        <v>0</v>
      </c>
      <c r="BL795" s="25" t="s">
        <v>175</v>
      </c>
      <c r="BM795" s="25" t="s">
        <v>2718</v>
      </c>
    </row>
    <row r="796" spans="2:65" s="12" customFormat="1" ht="13.5">
      <c r="B796" s="217"/>
      <c r="C796" s="218"/>
      <c r="D796" s="219" t="s">
        <v>177</v>
      </c>
      <c r="E796" s="220" t="s">
        <v>21</v>
      </c>
      <c r="F796" s="221" t="s">
        <v>2352</v>
      </c>
      <c r="G796" s="218"/>
      <c r="H796" s="222" t="s">
        <v>21</v>
      </c>
      <c r="I796" s="223"/>
      <c r="J796" s="218"/>
      <c r="K796" s="218"/>
      <c r="L796" s="224"/>
      <c r="M796" s="225"/>
      <c r="N796" s="226"/>
      <c r="O796" s="226"/>
      <c r="P796" s="226"/>
      <c r="Q796" s="226"/>
      <c r="R796" s="226"/>
      <c r="S796" s="226"/>
      <c r="T796" s="227"/>
      <c r="AT796" s="228" t="s">
        <v>177</v>
      </c>
      <c r="AU796" s="228" t="s">
        <v>80</v>
      </c>
      <c r="AV796" s="12" t="s">
        <v>78</v>
      </c>
      <c r="AW796" s="12" t="s">
        <v>35</v>
      </c>
      <c r="AX796" s="12" t="s">
        <v>71</v>
      </c>
      <c r="AY796" s="228" t="s">
        <v>168</v>
      </c>
    </row>
    <row r="797" spans="2:65" s="13" customFormat="1" ht="13.5">
      <c r="B797" s="229"/>
      <c r="C797" s="230"/>
      <c r="D797" s="219" t="s">
        <v>177</v>
      </c>
      <c r="E797" s="231" t="s">
        <v>21</v>
      </c>
      <c r="F797" s="232" t="s">
        <v>2719</v>
      </c>
      <c r="G797" s="230"/>
      <c r="H797" s="233">
        <v>130.75</v>
      </c>
      <c r="I797" s="234"/>
      <c r="J797" s="230"/>
      <c r="K797" s="230"/>
      <c r="L797" s="235"/>
      <c r="M797" s="236"/>
      <c r="N797" s="237"/>
      <c r="O797" s="237"/>
      <c r="P797" s="237"/>
      <c r="Q797" s="237"/>
      <c r="R797" s="237"/>
      <c r="S797" s="237"/>
      <c r="T797" s="238"/>
      <c r="AT797" s="239" t="s">
        <v>177</v>
      </c>
      <c r="AU797" s="239" t="s">
        <v>80</v>
      </c>
      <c r="AV797" s="13" t="s">
        <v>80</v>
      </c>
      <c r="AW797" s="13" t="s">
        <v>35</v>
      </c>
      <c r="AX797" s="13" t="s">
        <v>71</v>
      </c>
      <c r="AY797" s="239" t="s">
        <v>168</v>
      </c>
    </row>
    <row r="798" spans="2:65" s="13" customFormat="1" ht="13.5">
      <c r="B798" s="229"/>
      <c r="C798" s="230"/>
      <c r="D798" s="219" t="s">
        <v>177</v>
      </c>
      <c r="E798" s="231" t="s">
        <v>21</v>
      </c>
      <c r="F798" s="232" t="s">
        <v>2720</v>
      </c>
      <c r="G798" s="230"/>
      <c r="H798" s="233">
        <v>-26.95</v>
      </c>
      <c r="I798" s="234"/>
      <c r="J798" s="230"/>
      <c r="K798" s="230"/>
      <c r="L798" s="235"/>
      <c r="M798" s="236"/>
      <c r="N798" s="237"/>
      <c r="O798" s="237"/>
      <c r="P798" s="237"/>
      <c r="Q798" s="237"/>
      <c r="R798" s="237"/>
      <c r="S798" s="237"/>
      <c r="T798" s="238"/>
      <c r="AT798" s="239" t="s">
        <v>177</v>
      </c>
      <c r="AU798" s="239" t="s">
        <v>80</v>
      </c>
      <c r="AV798" s="13" t="s">
        <v>80</v>
      </c>
      <c r="AW798" s="13" t="s">
        <v>35</v>
      </c>
      <c r="AX798" s="13" t="s">
        <v>71</v>
      </c>
      <c r="AY798" s="239" t="s">
        <v>168</v>
      </c>
    </row>
    <row r="799" spans="2:65" s="13" customFormat="1" ht="13.5">
      <c r="B799" s="229"/>
      <c r="C799" s="230"/>
      <c r="D799" s="219" t="s">
        <v>177</v>
      </c>
      <c r="E799" s="231" t="s">
        <v>21</v>
      </c>
      <c r="F799" s="232" t="s">
        <v>2721</v>
      </c>
      <c r="G799" s="230"/>
      <c r="H799" s="233">
        <v>-7.86</v>
      </c>
      <c r="I799" s="234"/>
      <c r="J799" s="230"/>
      <c r="K799" s="230"/>
      <c r="L799" s="235"/>
      <c r="M799" s="236"/>
      <c r="N799" s="237"/>
      <c r="O799" s="237"/>
      <c r="P799" s="237"/>
      <c r="Q799" s="237"/>
      <c r="R799" s="237"/>
      <c r="S799" s="237"/>
      <c r="T799" s="238"/>
      <c r="AT799" s="239" t="s">
        <v>177</v>
      </c>
      <c r="AU799" s="239" t="s">
        <v>80</v>
      </c>
      <c r="AV799" s="13" t="s">
        <v>80</v>
      </c>
      <c r="AW799" s="13" t="s">
        <v>35</v>
      </c>
      <c r="AX799" s="13" t="s">
        <v>71</v>
      </c>
      <c r="AY799" s="239" t="s">
        <v>168</v>
      </c>
    </row>
    <row r="800" spans="2:65" s="13" customFormat="1" ht="13.5">
      <c r="B800" s="229"/>
      <c r="C800" s="230"/>
      <c r="D800" s="219" t="s">
        <v>177</v>
      </c>
      <c r="E800" s="231" t="s">
        <v>21</v>
      </c>
      <c r="F800" s="232" t="s">
        <v>2722</v>
      </c>
      <c r="G800" s="230"/>
      <c r="H800" s="233">
        <v>-6.7949999999999999</v>
      </c>
      <c r="I800" s="234"/>
      <c r="J800" s="230"/>
      <c r="K800" s="230"/>
      <c r="L800" s="235"/>
      <c r="M800" s="236"/>
      <c r="N800" s="237"/>
      <c r="O800" s="237"/>
      <c r="P800" s="237"/>
      <c r="Q800" s="237"/>
      <c r="R800" s="237"/>
      <c r="S800" s="237"/>
      <c r="T800" s="238"/>
      <c r="AT800" s="239" t="s">
        <v>177</v>
      </c>
      <c r="AU800" s="239" t="s">
        <v>80</v>
      </c>
      <c r="AV800" s="13" t="s">
        <v>80</v>
      </c>
      <c r="AW800" s="13" t="s">
        <v>35</v>
      </c>
      <c r="AX800" s="13" t="s">
        <v>71</v>
      </c>
      <c r="AY800" s="239" t="s">
        <v>168</v>
      </c>
    </row>
    <row r="801" spans="2:51" s="13" customFormat="1" ht="13.5">
      <c r="B801" s="229"/>
      <c r="C801" s="230"/>
      <c r="D801" s="219" t="s">
        <v>177</v>
      </c>
      <c r="E801" s="231" t="s">
        <v>21</v>
      </c>
      <c r="F801" s="232" t="s">
        <v>2723</v>
      </c>
      <c r="G801" s="230"/>
      <c r="H801" s="233">
        <v>-11.13</v>
      </c>
      <c r="I801" s="234"/>
      <c r="J801" s="230"/>
      <c r="K801" s="230"/>
      <c r="L801" s="235"/>
      <c r="M801" s="236"/>
      <c r="N801" s="237"/>
      <c r="O801" s="237"/>
      <c r="P801" s="237"/>
      <c r="Q801" s="237"/>
      <c r="R801" s="237"/>
      <c r="S801" s="237"/>
      <c r="T801" s="238"/>
      <c r="AT801" s="239" t="s">
        <v>177</v>
      </c>
      <c r="AU801" s="239" t="s">
        <v>80</v>
      </c>
      <c r="AV801" s="13" t="s">
        <v>80</v>
      </c>
      <c r="AW801" s="13" t="s">
        <v>35</v>
      </c>
      <c r="AX801" s="13" t="s">
        <v>71</v>
      </c>
      <c r="AY801" s="239" t="s">
        <v>168</v>
      </c>
    </row>
    <row r="802" spans="2:51" s="13" customFormat="1" ht="13.5">
      <c r="B802" s="229"/>
      <c r="C802" s="230"/>
      <c r="D802" s="219" t="s">
        <v>177</v>
      </c>
      <c r="E802" s="231" t="s">
        <v>21</v>
      </c>
      <c r="F802" s="232" t="s">
        <v>2724</v>
      </c>
      <c r="G802" s="230"/>
      <c r="H802" s="233">
        <v>-3.1629999999999998</v>
      </c>
      <c r="I802" s="234"/>
      <c r="J802" s="230"/>
      <c r="K802" s="230"/>
      <c r="L802" s="235"/>
      <c r="M802" s="236"/>
      <c r="N802" s="237"/>
      <c r="O802" s="237"/>
      <c r="P802" s="237"/>
      <c r="Q802" s="237"/>
      <c r="R802" s="237"/>
      <c r="S802" s="237"/>
      <c r="T802" s="238"/>
      <c r="AT802" s="239" t="s">
        <v>177</v>
      </c>
      <c r="AU802" s="239" t="s">
        <v>80</v>
      </c>
      <c r="AV802" s="13" t="s">
        <v>80</v>
      </c>
      <c r="AW802" s="13" t="s">
        <v>35</v>
      </c>
      <c r="AX802" s="13" t="s">
        <v>71</v>
      </c>
      <c r="AY802" s="239" t="s">
        <v>168</v>
      </c>
    </row>
    <row r="803" spans="2:51" s="13" customFormat="1" ht="13.5">
      <c r="B803" s="229"/>
      <c r="C803" s="230"/>
      <c r="D803" s="219" t="s">
        <v>177</v>
      </c>
      <c r="E803" s="231" t="s">
        <v>21</v>
      </c>
      <c r="F803" s="232" t="s">
        <v>2627</v>
      </c>
      <c r="G803" s="230"/>
      <c r="H803" s="233">
        <v>-2.2050000000000001</v>
      </c>
      <c r="I803" s="234"/>
      <c r="J803" s="230"/>
      <c r="K803" s="230"/>
      <c r="L803" s="235"/>
      <c r="M803" s="236"/>
      <c r="N803" s="237"/>
      <c r="O803" s="237"/>
      <c r="P803" s="237"/>
      <c r="Q803" s="237"/>
      <c r="R803" s="237"/>
      <c r="S803" s="237"/>
      <c r="T803" s="238"/>
      <c r="AT803" s="239" t="s">
        <v>177</v>
      </c>
      <c r="AU803" s="239" t="s">
        <v>80</v>
      </c>
      <c r="AV803" s="13" t="s">
        <v>80</v>
      </c>
      <c r="AW803" s="13" t="s">
        <v>35</v>
      </c>
      <c r="AX803" s="13" t="s">
        <v>71</v>
      </c>
      <c r="AY803" s="239" t="s">
        <v>168</v>
      </c>
    </row>
    <row r="804" spans="2:51" s="12" customFormat="1" ht="13.5">
      <c r="B804" s="217"/>
      <c r="C804" s="218"/>
      <c r="D804" s="219" t="s">
        <v>177</v>
      </c>
      <c r="E804" s="220" t="s">
        <v>21</v>
      </c>
      <c r="F804" s="221" t="s">
        <v>2395</v>
      </c>
      <c r="G804" s="218"/>
      <c r="H804" s="222" t="s">
        <v>21</v>
      </c>
      <c r="I804" s="223"/>
      <c r="J804" s="218"/>
      <c r="K804" s="218"/>
      <c r="L804" s="224"/>
      <c r="M804" s="225"/>
      <c r="N804" s="226"/>
      <c r="O804" s="226"/>
      <c r="P804" s="226"/>
      <c r="Q804" s="226"/>
      <c r="R804" s="226"/>
      <c r="S804" s="226"/>
      <c r="T804" s="227"/>
      <c r="AT804" s="228" t="s">
        <v>177</v>
      </c>
      <c r="AU804" s="228" t="s">
        <v>80</v>
      </c>
      <c r="AV804" s="12" t="s">
        <v>78</v>
      </c>
      <c r="AW804" s="12" t="s">
        <v>35</v>
      </c>
      <c r="AX804" s="12" t="s">
        <v>71</v>
      </c>
      <c r="AY804" s="228" t="s">
        <v>168</v>
      </c>
    </row>
    <row r="805" spans="2:51" s="13" customFormat="1" ht="13.5">
      <c r="B805" s="229"/>
      <c r="C805" s="230"/>
      <c r="D805" s="219" t="s">
        <v>177</v>
      </c>
      <c r="E805" s="231" t="s">
        <v>21</v>
      </c>
      <c r="F805" s="232" t="s">
        <v>2725</v>
      </c>
      <c r="G805" s="230"/>
      <c r="H805" s="233">
        <v>69.75</v>
      </c>
      <c r="I805" s="234"/>
      <c r="J805" s="230"/>
      <c r="K805" s="230"/>
      <c r="L805" s="235"/>
      <c r="M805" s="236"/>
      <c r="N805" s="237"/>
      <c r="O805" s="237"/>
      <c r="P805" s="237"/>
      <c r="Q805" s="237"/>
      <c r="R805" s="237"/>
      <c r="S805" s="237"/>
      <c r="T805" s="238"/>
      <c r="AT805" s="239" t="s">
        <v>177</v>
      </c>
      <c r="AU805" s="239" t="s">
        <v>80</v>
      </c>
      <c r="AV805" s="13" t="s">
        <v>80</v>
      </c>
      <c r="AW805" s="13" t="s">
        <v>35</v>
      </c>
      <c r="AX805" s="13" t="s">
        <v>71</v>
      </c>
      <c r="AY805" s="239" t="s">
        <v>168</v>
      </c>
    </row>
    <row r="806" spans="2:51" s="13" customFormat="1" ht="13.5">
      <c r="B806" s="229"/>
      <c r="C806" s="230"/>
      <c r="D806" s="219" t="s">
        <v>177</v>
      </c>
      <c r="E806" s="231" t="s">
        <v>21</v>
      </c>
      <c r="F806" s="232" t="s">
        <v>2726</v>
      </c>
      <c r="G806" s="230"/>
      <c r="H806" s="233">
        <v>-22.26</v>
      </c>
      <c r="I806" s="234"/>
      <c r="J806" s="230"/>
      <c r="K806" s="230"/>
      <c r="L806" s="235"/>
      <c r="M806" s="236"/>
      <c r="N806" s="237"/>
      <c r="O806" s="237"/>
      <c r="P806" s="237"/>
      <c r="Q806" s="237"/>
      <c r="R806" s="237"/>
      <c r="S806" s="237"/>
      <c r="T806" s="238"/>
      <c r="AT806" s="239" t="s">
        <v>177</v>
      </c>
      <c r="AU806" s="239" t="s">
        <v>80</v>
      </c>
      <c r="AV806" s="13" t="s">
        <v>80</v>
      </c>
      <c r="AW806" s="13" t="s">
        <v>35</v>
      </c>
      <c r="AX806" s="13" t="s">
        <v>71</v>
      </c>
      <c r="AY806" s="239" t="s">
        <v>168</v>
      </c>
    </row>
    <row r="807" spans="2:51" s="13" customFormat="1" ht="13.5">
      <c r="B807" s="229"/>
      <c r="C807" s="230"/>
      <c r="D807" s="219" t="s">
        <v>177</v>
      </c>
      <c r="E807" s="231" t="s">
        <v>21</v>
      </c>
      <c r="F807" s="232" t="s">
        <v>2727</v>
      </c>
      <c r="G807" s="230"/>
      <c r="H807" s="233">
        <v>-4.53</v>
      </c>
      <c r="I807" s="234"/>
      <c r="J807" s="230"/>
      <c r="K807" s="230"/>
      <c r="L807" s="235"/>
      <c r="M807" s="236"/>
      <c r="N807" s="237"/>
      <c r="O807" s="237"/>
      <c r="P807" s="237"/>
      <c r="Q807" s="237"/>
      <c r="R807" s="237"/>
      <c r="S807" s="237"/>
      <c r="T807" s="238"/>
      <c r="AT807" s="239" t="s">
        <v>177</v>
      </c>
      <c r="AU807" s="239" t="s">
        <v>80</v>
      </c>
      <c r="AV807" s="13" t="s">
        <v>80</v>
      </c>
      <c r="AW807" s="13" t="s">
        <v>35</v>
      </c>
      <c r="AX807" s="13" t="s">
        <v>71</v>
      </c>
      <c r="AY807" s="239" t="s">
        <v>168</v>
      </c>
    </row>
    <row r="808" spans="2:51" s="12" customFormat="1" ht="13.5">
      <c r="B808" s="217"/>
      <c r="C808" s="218"/>
      <c r="D808" s="219" t="s">
        <v>177</v>
      </c>
      <c r="E808" s="220" t="s">
        <v>21</v>
      </c>
      <c r="F808" s="221" t="s">
        <v>2359</v>
      </c>
      <c r="G808" s="218"/>
      <c r="H808" s="222" t="s">
        <v>21</v>
      </c>
      <c r="I808" s="223"/>
      <c r="J808" s="218"/>
      <c r="K808" s="218"/>
      <c r="L808" s="224"/>
      <c r="M808" s="225"/>
      <c r="N808" s="226"/>
      <c r="O808" s="226"/>
      <c r="P808" s="226"/>
      <c r="Q808" s="226"/>
      <c r="R808" s="226"/>
      <c r="S808" s="226"/>
      <c r="T808" s="227"/>
      <c r="AT808" s="228" t="s">
        <v>177</v>
      </c>
      <c r="AU808" s="228" t="s">
        <v>80</v>
      </c>
      <c r="AV808" s="12" t="s">
        <v>78</v>
      </c>
      <c r="AW808" s="12" t="s">
        <v>35</v>
      </c>
      <c r="AX808" s="12" t="s">
        <v>71</v>
      </c>
      <c r="AY808" s="228" t="s">
        <v>168</v>
      </c>
    </row>
    <row r="809" spans="2:51" s="13" customFormat="1" ht="13.5">
      <c r="B809" s="229"/>
      <c r="C809" s="230"/>
      <c r="D809" s="219" t="s">
        <v>177</v>
      </c>
      <c r="E809" s="231" t="s">
        <v>21</v>
      </c>
      <c r="F809" s="232" t="s">
        <v>2728</v>
      </c>
      <c r="G809" s="230"/>
      <c r="H809" s="233">
        <v>52.781999999999996</v>
      </c>
      <c r="I809" s="234"/>
      <c r="J809" s="230"/>
      <c r="K809" s="230"/>
      <c r="L809" s="235"/>
      <c r="M809" s="236"/>
      <c r="N809" s="237"/>
      <c r="O809" s="237"/>
      <c r="P809" s="237"/>
      <c r="Q809" s="237"/>
      <c r="R809" s="237"/>
      <c r="S809" s="237"/>
      <c r="T809" s="238"/>
      <c r="AT809" s="239" t="s">
        <v>177</v>
      </c>
      <c r="AU809" s="239" t="s">
        <v>80</v>
      </c>
      <c r="AV809" s="13" t="s">
        <v>80</v>
      </c>
      <c r="AW809" s="13" t="s">
        <v>35</v>
      </c>
      <c r="AX809" s="13" t="s">
        <v>71</v>
      </c>
      <c r="AY809" s="239" t="s">
        <v>168</v>
      </c>
    </row>
    <row r="810" spans="2:51" s="13" customFormat="1" ht="13.5">
      <c r="B810" s="229"/>
      <c r="C810" s="230"/>
      <c r="D810" s="219" t="s">
        <v>177</v>
      </c>
      <c r="E810" s="231" t="s">
        <v>21</v>
      </c>
      <c r="F810" s="232" t="s">
        <v>2729</v>
      </c>
      <c r="G810" s="230"/>
      <c r="H810" s="233">
        <v>1.1140000000000001</v>
      </c>
      <c r="I810" s="234"/>
      <c r="J810" s="230"/>
      <c r="K810" s="230"/>
      <c r="L810" s="235"/>
      <c r="M810" s="236"/>
      <c r="N810" s="237"/>
      <c r="O810" s="237"/>
      <c r="P810" s="237"/>
      <c r="Q810" s="237"/>
      <c r="R810" s="237"/>
      <c r="S810" s="237"/>
      <c r="T810" s="238"/>
      <c r="AT810" s="239" t="s">
        <v>177</v>
      </c>
      <c r="AU810" s="239" t="s">
        <v>80</v>
      </c>
      <c r="AV810" s="13" t="s">
        <v>80</v>
      </c>
      <c r="AW810" s="13" t="s">
        <v>35</v>
      </c>
      <c r="AX810" s="13" t="s">
        <v>71</v>
      </c>
      <c r="AY810" s="239" t="s">
        <v>168</v>
      </c>
    </row>
    <row r="811" spans="2:51" s="13" customFormat="1" ht="13.5">
      <c r="B811" s="229"/>
      <c r="C811" s="230"/>
      <c r="D811" s="219" t="s">
        <v>177</v>
      </c>
      <c r="E811" s="231" t="s">
        <v>21</v>
      </c>
      <c r="F811" s="232" t="s">
        <v>2730</v>
      </c>
      <c r="G811" s="230"/>
      <c r="H811" s="233">
        <v>1.4119999999999999</v>
      </c>
      <c r="I811" s="234"/>
      <c r="J811" s="230"/>
      <c r="K811" s="230"/>
      <c r="L811" s="235"/>
      <c r="M811" s="236"/>
      <c r="N811" s="237"/>
      <c r="O811" s="237"/>
      <c r="P811" s="237"/>
      <c r="Q811" s="237"/>
      <c r="R811" s="237"/>
      <c r="S811" s="237"/>
      <c r="T811" s="238"/>
      <c r="AT811" s="239" t="s">
        <v>177</v>
      </c>
      <c r="AU811" s="239" t="s">
        <v>80</v>
      </c>
      <c r="AV811" s="13" t="s">
        <v>80</v>
      </c>
      <c r="AW811" s="13" t="s">
        <v>35</v>
      </c>
      <c r="AX811" s="13" t="s">
        <v>71</v>
      </c>
      <c r="AY811" s="239" t="s">
        <v>168</v>
      </c>
    </row>
    <row r="812" spans="2:51" s="13" customFormat="1" ht="13.5">
      <c r="B812" s="229"/>
      <c r="C812" s="230"/>
      <c r="D812" s="219" t="s">
        <v>177</v>
      </c>
      <c r="E812" s="231" t="s">
        <v>21</v>
      </c>
      <c r="F812" s="232" t="s">
        <v>2731</v>
      </c>
      <c r="G812" s="230"/>
      <c r="H812" s="233">
        <v>-0.89</v>
      </c>
      <c r="I812" s="234"/>
      <c r="J812" s="230"/>
      <c r="K812" s="230"/>
      <c r="L812" s="235"/>
      <c r="M812" s="236"/>
      <c r="N812" s="237"/>
      <c r="O812" s="237"/>
      <c r="P812" s="237"/>
      <c r="Q812" s="237"/>
      <c r="R812" s="237"/>
      <c r="S812" s="237"/>
      <c r="T812" s="238"/>
      <c r="AT812" s="239" t="s">
        <v>177</v>
      </c>
      <c r="AU812" s="239" t="s">
        <v>80</v>
      </c>
      <c r="AV812" s="13" t="s">
        <v>80</v>
      </c>
      <c r="AW812" s="13" t="s">
        <v>35</v>
      </c>
      <c r="AX812" s="13" t="s">
        <v>71</v>
      </c>
      <c r="AY812" s="239" t="s">
        <v>168</v>
      </c>
    </row>
    <row r="813" spans="2:51" s="13" customFormat="1" ht="13.5">
      <c r="B813" s="229"/>
      <c r="C813" s="230"/>
      <c r="D813" s="219" t="s">
        <v>177</v>
      </c>
      <c r="E813" s="231" t="s">
        <v>21</v>
      </c>
      <c r="F813" s="232" t="s">
        <v>2732</v>
      </c>
      <c r="G813" s="230"/>
      <c r="H813" s="233">
        <v>-0.76400000000000001</v>
      </c>
      <c r="I813" s="234"/>
      <c r="J813" s="230"/>
      <c r="K813" s="230"/>
      <c r="L813" s="235"/>
      <c r="M813" s="236"/>
      <c r="N813" s="237"/>
      <c r="O813" s="237"/>
      <c r="P813" s="237"/>
      <c r="Q813" s="237"/>
      <c r="R813" s="237"/>
      <c r="S813" s="237"/>
      <c r="T813" s="238"/>
      <c r="AT813" s="239" t="s">
        <v>177</v>
      </c>
      <c r="AU813" s="239" t="s">
        <v>80</v>
      </c>
      <c r="AV813" s="13" t="s">
        <v>80</v>
      </c>
      <c r="AW813" s="13" t="s">
        <v>35</v>
      </c>
      <c r="AX813" s="13" t="s">
        <v>71</v>
      </c>
      <c r="AY813" s="239" t="s">
        <v>168</v>
      </c>
    </row>
    <row r="814" spans="2:51" s="13" customFormat="1" ht="13.5">
      <c r="B814" s="229"/>
      <c r="C814" s="230"/>
      <c r="D814" s="219" t="s">
        <v>177</v>
      </c>
      <c r="E814" s="231" t="s">
        <v>21</v>
      </c>
      <c r="F814" s="232" t="s">
        <v>2733</v>
      </c>
      <c r="G814" s="230"/>
      <c r="H814" s="233">
        <v>-0.46</v>
      </c>
      <c r="I814" s="234"/>
      <c r="J814" s="230"/>
      <c r="K814" s="230"/>
      <c r="L814" s="235"/>
      <c r="M814" s="236"/>
      <c r="N814" s="237"/>
      <c r="O814" s="237"/>
      <c r="P814" s="237"/>
      <c r="Q814" s="237"/>
      <c r="R814" s="237"/>
      <c r="S814" s="237"/>
      <c r="T814" s="238"/>
      <c r="AT814" s="239" t="s">
        <v>177</v>
      </c>
      <c r="AU814" s="239" t="s">
        <v>80</v>
      </c>
      <c r="AV814" s="13" t="s">
        <v>80</v>
      </c>
      <c r="AW814" s="13" t="s">
        <v>35</v>
      </c>
      <c r="AX814" s="13" t="s">
        <v>71</v>
      </c>
      <c r="AY814" s="239" t="s">
        <v>168</v>
      </c>
    </row>
    <row r="815" spans="2:51" s="13" customFormat="1" ht="13.5">
      <c r="B815" s="229"/>
      <c r="C815" s="230"/>
      <c r="D815" s="219" t="s">
        <v>177</v>
      </c>
      <c r="E815" s="231" t="s">
        <v>21</v>
      </c>
      <c r="F815" s="232" t="s">
        <v>2734</v>
      </c>
      <c r="G815" s="230"/>
      <c r="H815" s="233">
        <v>-0.878</v>
      </c>
      <c r="I815" s="234"/>
      <c r="J815" s="230"/>
      <c r="K815" s="230"/>
      <c r="L815" s="235"/>
      <c r="M815" s="236"/>
      <c r="N815" s="237"/>
      <c r="O815" s="237"/>
      <c r="P815" s="237"/>
      <c r="Q815" s="237"/>
      <c r="R815" s="237"/>
      <c r="S815" s="237"/>
      <c r="T815" s="238"/>
      <c r="AT815" s="239" t="s">
        <v>177</v>
      </c>
      <c r="AU815" s="239" t="s">
        <v>80</v>
      </c>
      <c r="AV815" s="13" t="s">
        <v>80</v>
      </c>
      <c r="AW815" s="13" t="s">
        <v>35</v>
      </c>
      <c r="AX815" s="13" t="s">
        <v>71</v>
      </c>
      <c r="AY815" s="239" t="s">
        <v>168</v>
      </c>
    </row>
    <row r="816" spans="2:51" s="13" customFormat="1" ht="13.5">
      <c r="B816" s="229"/>
      <c r="C816" s="230"/>
      <c r="D816" s="219" t="s">
        <v>177</v>
      </c>
      <c r="E816" s="231" t="s">
        <v>21</v>
      </c>
      <c r="F816" s="232" t="s">
        <v>2735</v>
      </c>
      <c r="G816" s="230"/>
      <c r="H816" s="233">
        <v>-0.57799999999999996</v>
      </c>
      <c r="I816" s="234"/>
      <c r="J816" s="230"/>
      <c r="K816" s="230"/>
      <c r="L816" s="235"/>
      <c r="M816" s="236"/>
      <c r="N816" s="237"/>
      <c r="O816" s="237"/>
      <c r="P816" s="237"/>
      <c r="Q816" s="237"/>
      <c r="R816" s="237"/>
      <c r="S816" s="237"/>
      <c r="T816" s="238"/>
      <c r="AT816" s="239" t="s">
        <v>177</v>
      </c>
      <c r="AU816" s="239" t="s">
        <v>80</v>
      </c>
      <c r="AV816" s="13" t="s">
        <v>80</v>
      </c>
      <c r="AW816" s="13" t="s">
        <v>35</v>
      </c>
      <c r="AX816" s="13" t="s">
        <v>71</v>
      </c>
      <c r="AY816" s="239" t="s">
        <v>168</v>
      </c>
    </row>
    <row r="817" spans="2:65" s="13" customFormat="1" ht="13.5">
      <c r="B817" s="229"/>
      <c r="C817" s="230"/>
      <c r="D817" s="219" t="s">
        <v>177</v>
      </c>
      <c r="E817" s="231" t="s">
        <v>21</v>
      </c>
      <c r="F817" s="232" t="s">
        <v>2736</v>
      </c>
      <c r="G817" s="230"/>
      <c r="H817" s="233">
        <v>-0.46500000000000002</v>
      </c>
      <c r="I817" s="234"/>
      <c r="J817" s="230"/>
      <c r="K817" s="230"/>
      <c r="L817" s="235"/>
      <c r="M817" s="236"/>
      <c r="N817" s="237"/>
      <c r="O817" s="237"/>
      <c r="P817" s="237"/>
      <c r="Q817" s="237"/>
      <c r="R817" s="237"/>
      <c r="S817" s="237"/>
      <c r="T817" s="238"/>
      <c r="AT817" s="239" t="s">
        <v>177</v>
      </c>
      <c r="AU817" s="239" t="s">
        <v>80</v>
      </c>
      <c r="AV817" s="13" t="s">
        <v>80</v>
      </c>
      <c r="AW817" s="13" t="s">
        <v>35</v>
      </c>
      <c r="AX817" s="13" t="s">
        <v>71</v>
      </c>
      <c r="AY817" s="239" t="s">
        <v>168</v>
      </c>
    </row>
    <row r="818" spans="2:65" s="12" customFormat="1" ht="13.5">
      <c r="B818" s="217"/>
      <c r="C818" s="218"/>
      <c r="D818" s="219" t="s">
        <v>177</v>
      </c>
      <c r="E818" s="220" t="s">
        <v>21</v>
      </c>
      <c r="F818" s="221" t="s">
        <v>2368</v>
      </c>
      <c r="G818" s="218"/>
      <c r="H818" s="222" t="s">
        <v>21</v>
      </c>
      <c r="I818" s="223"/>
      <c r="J818" s="218"/>
      <c r="K818" s="218"/>
      <c r="L818" s="224"/>
      <c r="M818" s="225"/>
      <c r="N818" s="226"/>
      <c r="O818" s="226"/>
      <c r="P818" s="226"/>
      <c r="Q818" s="226"/>
      <c r="R818" s="226"/>
      <c r="S818" s="226"/>
      <c r="T818" s="227"/>
      <c r="AT818" s="228" t="s">
        <v>177</v>
      </c>
      <c r="AU818" s="228" t="s">
        <v>80</v>
      </c>
      <c r="AV818" s="12" t="s">
        <v>78</v>
      </c>
      <c r="AW818" s="12" t="s">
        <v>35</v>
      </c>
      <c r="AX818" s="12" t="s">
        <v>71</v>
      </c>
      <c r="AY818" s="228" t="s">
        <v>168</v>
      </c>
    </row>
    <row r="819" spans="2:65" s="13" customFormat="1" ht="13.5">
      <c r="B819" s="229"/>
      <c r="C819" s="230"/>
      <c r="D819" s="219" t="s">
        <v>177</v>
      </c>
      <c r="E819" s="231" t="s">
        <v>21</v>
      </c>
      <c r="F819" s="232" t="s">
        <v>2737</v>
      </c>
      <c r="G819" s="230"/>
      <c r="H819" s="233">
        <v>46.1</v>
      </c>
      <c r="I819" s="234"/>
      <c r="J819" s="230"/>
      <c r="K819" s="230"/>
      <c r="L819" s="235"/>
      <c r="M819" s="236"/>
      <c r="N819" s="237"/>
      <c r="O819" s="237"/>
      <c r="P819" s="237"/>
      <c r="Q819" s="237"/>
      <c r="R819" s="237"/>
      <c r="S819" s="237"/>
      <c r="T819" s="238"/>
      <c r="AT819" s="239" t="s">
        <v>177</v>
      </c>
      <c r="AU819" s="239" t="s">
        <v>80</v>
      </c>
      <c r="AV819" s="13" t="s">
        <v>80</v>
      </c>
      <c r="AW819" s="13" t="s">
        <v>35</v>
      </c>
      <c r="AX819" s="13" t="s">
        <v>71</v>
      </c>
      <c r="AY819" s="239" t="s">
        <v>168</v>
      </c>
    </row>
    <row r="820" spans="2:65" s="13" customFormat="1" ht="13.5">
      <c r="B820" s="229"/>
      <c r="C820" s="230"/>
      <c r="D820" s="219" t="s">
        <v>177</v>
      </c>
      <c r="E820" s="231" t="s">
        <v>21</v>
      </c>
      <c r="F820" s="232" t="s">
        <v>2724</v>
      </c>
      <c r="G820" s="230"/>
      <c r="H820" s="233">
        <v>-3.1629999999999998</v>
      </c>
      <c r="I820" s="234"/>
      <c r="J820" s="230"/>
      <c r="K820" s="230"/>
      <c r="L820" s="235"/>
      <c r="M820" s="236"/>
      <c r="N820" s="237"/>
      <c r="O820" s="237"/>
      <c r="P820" s="237"/>
      <c r="Q820" s="237"/>
      <c r="R820" s="237"/>
      <c r="S820" s="237"/>
      <c r="T820" s="238"/>
      <c r="AT820" s="239" t="s">
        <v>177</v>
      </c>
      <c r="AU820" s="239" t="s">
        <v>80</v>
      </c>
      <c r="AV820" s="13" t="s">
        <v>80</v>
      </c>
      <c r="AW820" s="13" t="s">
        <v>35</v>
      </c>
      <c r="AX820" s="13" t="s">
        <v>71</v>
      </c>
      <c r="AY820" s="239" t="s">
        <v>168</v>
      </c>
    </row>
    <row r="821" spans="2:65" s="13" customFormat="1" ht="13.5">
      <c r="B821" s="229"/>
      <c r="C821" s="230"/>
      <c r="D821" s="219" t="s">
        <v>177</v>
      </c>
      <c r="E821" s="231" t="s">
        <v>21</v>
      </c>
      <c r="F821" s="232" t="s">
        <v>2738</v>
      </c>
      <c r="G821" s="230"/>
      <c r="H821" s="233">
        <v>-0.95</v>
      </c>
      <c r="I821" s="234"/>
      <c r="J821" s="230"/>
      <c r="K821" s="230"/>
      <c r="L821" s="235"/>
      <c r="M821" s="236"/>
      <c r="N821" s="237"/>
      <c r="O821" s="237"/>
      <c r="P821" s="237"/>
      <c r="Q821" s="237"/>
      <c r="R821" s="237"/>
      <c r="S821" s="237"/>
      <c r="T821" s="238"/>
      <c r="AT821" s="239" t="s">
        <v>177</v>
      </c>
      <c r="AU821" s="239" t="s">
        <v>80</v>
      </c>
      <c r="AV821" s="13" t="s">
        <v>80</v>
      </c>
      <c r="AW821" s="13" t="s">
        <v>35</v>
      </c>
      <c r="AX821" s="13" t="s">
        <v>71</v>
      </c>
      <c r="AY821" s="239" t="s">
        <v>168</v>
      </c>
    </row>
    <row r="822" spans="2:65" s="13" customFormat="1" ht="13.5">
      <c r="B822" s="229"/>
      <c r="C822" s="230"/>
      <c r="D822" s="219" t="s">
        <v>177</v>
      </c>
      <c r="E822" s="231" t="s">
        <v>21</v>
      </c>
      <c r="F822" s="232" t="s">
        <v>2739</v>
      </c>
      <c r="G822" s="230"/>
      <c r="H822" s="233">
        <v>-1.9350000000000001</v>
      </c>
      <c r="I822" s="234"/>
      <c r="J822" s="230"/>
      <c r="K822" s="230"/>
      <c r="L822" s="235"/>
      <c r="M822" s="236"/>
      <c r="N822" s="237"/>
      <c r="O822" s="237"/>
      <c r="P822" s="237"/>
      <c r="Q822" s="237"/>
      <c r="R822" s="237"/>
      <c r="S822" s="237"/>
      <c r="T822" s="238"/>
      <c r="AT822" s="239" t="s">
        <v>177</v>
      </c>
      <c r="AU822" s="239" t="s">
        <v>80</v>
      </c>
      <c r="AV822" s="13" t="s">
        <v>80</v>
      </c>
      <c r="AW822" s="13" t="s">
        <v>35</v>
      </c>
      <c r="AX822" s="13" t="s">
        <v>71</v>
      </c>
      <c r="AY822" s="239" t="s">
        <v>168</v>
      </c>
    </row>
    <row r="823" spans="2:65" s="13" customFormat="1" ht="13.5">
      <c r="B823" s="229"/>
      <c r="C823" s="230"/>
      <c r="D823" s="219" t="s">
        <v>177</v>
      </c>
      <c r="E823" s="231" t="s">
        <v>21</v>
      </c>
      <c r="F823" s="232" t="s">
        <v>2740</v>
      </c>
      <c r="G823" s="230"/>
      <c r="H823" s="233">
        <v>-0.52500000000000002</v>
      </c>
      <c r="I823" s="234"/>
      <c r="J823" s="230"/>
      <c r="K823" s="230"/>
      <c r="L823" s="235"/>
      <c r="M823" s="236"/>
      <c r="N823" s="237"/>
      <c r="O823" s="237"/>
      <c r="P823" s="237"/>
      <c r="Q823" s="237"/>
      <c r="R823" s="237"/>
      <c r="S823" s="237"/>
      <c r="T823" s="238"/>
      <c r="AT823" s="239" t="s">
        <v>177</v>
      </c>
      <c r="AU823" s="239" t="s">
        <v>80</v>
      </c>
      <c r="AV823" s="13" t="s">
        <v>80</v>
      </c>
      <c r="AW823" s="13" t="s">
        <v>35</v>
      </c>
      <c r="AX823" s="13" t="s">
        <v>71</v>
      </c>
      <c r="AY823" s="239" t="s">
        <v>168</v>
      </c>
    </row>
    <row r="824" spans="2:65" s="14" customFormat="1" ht="13.5">
      <c r="B824" s="240"/>
      <c r="C824" s="241"/>
      <c r="D824" s="242" t="s">
        <v>177</v>
      </c>
      <c r="E824" s="243" t="s">
        <v>21</v>
      </c>
      <c r="F824" s="244" t="s">
        <v>184</v>
      </c>
      <c r="G824" s="241"/>
      <c r="H824" s="245">
        <v>206.40700000000001</v>
      </c>
      <c r="I824" s="246"/>
      <c r="J824" s="241"/>
      <c r="K824" s="241"/>
      <c r="L824" s="247"/>
      <c r="M824" s="248"/>
      <c r="N824" s="249"/>
      <c r="O824" s="249"/>
      <c r="P824" s="249"/>
      <c r="Q824" s="249"/>
      <c r="R824" s="249"/>
      <c r="S824" s="249"/>
      <c r="T824" s="250"/>
      <c r="AT824" s="251" t="s">
        <v>177</v>
      </c>
      <c r="AU824" s="251" t="s">
        <v>80</v>
      </c>
      <c r="AV824" s="14" t="s">
        <v>175</v>
      </c>
      <c r="AW824" s="14" t="s">
        <v>35</v>
      </c>
      <c r="AX824" s="14" t="s">
        <v>78</v>
      </c>
      <c r="AY824" s="251" t="s">
        <v>168</v>
      </c>
    </row>
    <row r="825" spans="2:65" s="1" customFormat="1" ht="22.5" customHeight="1">
      <c r="B825" s="42"/>
      <c r="C825" s="205" t="s">
        <v>998</v>
      </c>
      <c r="D825" s="205" t="s">
        <v>170</v>
      </c>
      <c r="E825" s="206" t="s">
        <v>2741</v>
      </c>
      <c r="F825" s="207" t="s">
        <v>2742</v>
      </c>
      <c r="G825" s="208" t="s">
        <v>208</v>
      </c>
      <c r="H825" s="209">
        <v>0.39</v>
      </c>
      <c r="I825" s="210"/>
      <c r="J825" s="211">
        <f>ROUND(I825*H825,2)</f>
        <v>0</v>
      </c>
      <c r="K825" s="207" t="s">
        <v>174</v>
      </c>
      <c r="L825" s="62"/>
      <c r="M825" s="212" t="s">
        <v>21</v>
      </c>
      <c r="N825" s="213" t="s">
        <v>42</v>
      </c>
      <c r="O825" s="43"/>
      <c r="P825" s="214">
        <f>O825*H825</f>
        <v>0</v>
      </c>
      <c r="Q825" s="214">
        <v>0</v>
      </c>
      <c r="R825" s="214">
        <f>Q825*H825</f>
        <v>0</v>
      </c>
      <c r="S825" s="214">
        <v>2.2000000000000002</v>
      </c>
      <c r="T825" s="215">
        <f>S825*H825</f>
        <v>0.8580000000000001</v>
      </c>
      <c r="AR825" s="25" t="s">
        <v>175</v>
      </c>
      <c r="AT825" s="25" t="s">
        <v>170</v>
      </c>
      <c r="AU825" s="25" t="s">
        <v>80</v>
      </c>
      <c r="AY825" s="25" t="s">
        <v>168</v>
      </c>
      <c r="BE825" s="216">
        <f>IF(N825="základní",J825,0)</f>
        <v>0</v>
      </c>
      <c r="BF825" s="216">
        <f>IF(N825="snížená",J825,0)</f>
        <v>0</v>
      </c>
      <c r="BG825" s="216">
        <f>IF(N825="zákl. přenesená",J825,0)</f>
        <v>0</v>
      </c>
      <c r="BH825" s="216">
        <f>IF(N825="sníž. přenesená",J825,0)</f>
        <v>0</v>
      </c>
      <c r="BI825" s="216">
        <f>IF(N825="nulová",J825,0)</f>
        <v>0</v>
      </c>
      <c r="BJ825" s="25" t="s">
        <v>78</v>
      </c>
      <c r="BK825" s="216">
        <f>ROUND(I825*H825,2)</f>
        <v>0</v>
      </c>
      <c r="BL825" s="25" t="s">
        <v>175</v>
      </c>
      <c r="BM825" s="25" t="s">
        <v>2743</v>
      </c>
    </row>
    <row r="826" spans="2:65" s="12" customFormat="1" ht="13.5">
      <c r="B826" s="217"/>
      <c r="C826" s="218"/>
      <c r="D826" s="219" t="s">
        <v>177</v>
      </c>
      <c r="E826" s="220" t="s">
        <v>21</v>
      </c>
      <c r="F826" s="221" t="s">
        <v>2744</v>
      </c>
      <c r="G826" s="218"/>
      <c r="H826" s="222" t="s">
        <v>21</v>
      </c>
      <c r="I826" s="223"/>
      <c r="J826" s="218"/>
      <c r="K826" s="218"/>
      <c r="L826" s="224"/>
      <c r="M826" s="225"/>
      <c r="N826" s="226"/>
      <c r="O826" s="226"/>
      <c r="P826" s="226"/>
      <c r="Q826" s="226"/>
      <c r="R826" s="226"/>
      <c r="S826" s="226"/>
      <c r="T826" s="227"/>
      <c r="AT826" s="228" t="s">
        <v>177</v>
      </c>
      <c r="AU826" s="228" t="s">
        <v>80</v>
      </c>
      <c r="AV826" s="12" t="s">
        <v>78</v>
      </c>
      <c r="AW826" s="12" t="s">
        <v>35</v>
      </c>
      <c r="AX826" s="12" t="s">
        <v>71</v>
      </c>
      <c r="AY826" s="228" t="s">
        <v>168</v>
      </c>
    </row>
    <row r="827" spans="2:65" s="13" customFormat="1" ht="13.5">
      <c r="B827" s="229"/>
      <c r="C827" s="230"/>
      <c r="D827" s="219" t="s">
        <v>177</v>
      </c>
      <c r="E827" s="231" t="s">
        <v>21</v>
      </c>
      <c r="F827" s="232" t="s">
        <v>2745</v>
      </c>
      <c r="G827" s="230"/>
      <c r="H827" s="233">
        <v>0.39</v>
      </c>
      <c r="I827" s="234"/>
      <c r="J827" s="230"/>
      <c r="K827" s="230"/>
      <c r="L827" s="235"/>
      <c r="M827" s="236"/>
      <c r="N827" s="237"/>
      <c r="O827" s="237"/>
      <c r="P827" s="237"/>
      <c r="Q827" s="237"/>
      <c r="R827" s="237"/>
      <c r="S827" s="237"/>
      <c r="T827" s="238"/>
      <c r="AT827" s="239" t="s">
        <v>177</v>
      </c>
      <c r="AU827" s="239" t="s">
        <v>80</v>
      </c>
      <c r="AV827" s="13" t="s">
        <v>80</v>
      </c>
      <c r="AW827" s="13" t="s">
        <v>35</v>
      </c>
      <c r="AX827" s="13" t="s">
        <v>78</v>
      </c>
      <c r="AY827" s="239" t="s">
        <v>168</v>
      </c>
    </row>
    <row r="828" spans="2:65" s="11" customFormat="1" ht="29.85" customHeight="1">
      <c r="B828" s="188"/>
      <c r="C828" s="189"/>
      <c r="D828" s="202" t="s">
        <v>70</v>
      </c>
      <c r="E828" s="203" t="s">
        <v>1101</v>
      </c>
      <c r="F828" s="203" t="s">
        <v>1102</v>
      </c>
      <c r="G828" s="189"/>
      <c r="H828" s="189"/>
      <c r="I828" s="192"/>
      <c r="J828" s="204">
        <f>BK828</f>
        <v>0</v>
      </c>
      <c r="K828" s="189"/>
      <c r="L828" s="194"/>
      <c r="M828" s="195"/>
      <c r="N828" s="196"/>
      <c r="O828" s="196"/>
      <c r="P828" s="197">
        <f>SUM(P829:P833)</f>
        <v>0</v>
      </c>
      <c r="Q828" s="196"/>
      <c r="R828" s="197">
        <f>SUM(R829:R833)</f>
        <v>0</v>
      </c>
      <c r="S828" s="196"/>
      <c r="T828" s="198">
        <f>SUM(T829:T833)</f>
        <v>0</v>
      </c>
      <c r="AR828" s="199" t="s">
        <v>78</v>
      </c>
      <c r="AT828" s="200" t="s">
        <v>70</v>
      </c>
      <c r="AU828" s="200" t="s">
        <v>78</v>
      </c>
      <c r="AY828" s="199" t="s">
        <v>168</v>
      </c>
      <c r="BK828" s="201">
        <f>SUM(BK829:BK833)</f>
        <v>0</v>
      </c>
    </row>
    <row r="829" spans="2:65" s="1" customFormat="1" ht="31.5" customHeight="1">
      <c r="B829" s="42"/>
      <c r="C829" s="205" t="s">
        <v>1003</v>
      </c>
      <c r="D829" s="205" t="s">
        <v>170</v>
      </c>
      <c r="E829" s="206" t="s">
        <v>2746</v>
      </c>
      <c r="F829" s="207" t="s">
        <v>2747</v>
      </c>
      <c r="G829" s="208" t="s">
        <v>245</v>
      </c>
      <c r="H829" s="209">
        <v>78.947999999999993</v>
      </c>
      <c r="I829" s="210"/>
      <c r="J829" s="211">
        <f>ROUND(I829*H829,2)</f>
        <v>0</v>
      </c>
      <c r="K829" s="207" t="s">
        <v>174</v>
      </c>
      <c r="L829" s="62"/>
      <c r="M829" s="212" t="s">
        <v>21</v>
      </c>
      <c r="N829" s="213" t="s">
        <v>42</v>
      </c>
      <c r="O829" s="43"/>
      <c r="P829" s="214">
        <f>O829*H829</f>
        <v>0</v>
      </c>
      <c r="Q829" s="214">
        <v>0</v>
      </c>
      <c r="R829" s="214">
        <f>Q829*H829</f>
        <v>0</v>
      </c>
      <c r="S829" s="214">
        <v>0</v>
      </c>
      <c r="T829" s="215">
        <f>S829*H829</f>
        <v>0</v>
      </c>
      <c r="AR829" s="25" t="s">
        <v>175</v>
      </c>
      <c r="AT829" s="25" t="s">
        <v>170</v>
      </c>
      <c r="AU829" s="25" t="s">
        <v>80</v>
      </c>
      <c r="AY829" s="25" t="s">
        <v>168</v>
      </c>
      <c r="BE829" s="216">
        <f>IF(N829="základní",J829,0)</f>
        <v>0</v>
      </c>
      <c r="BF829" s="216">
        <f>IF(N829="snížená",J829,0)</f>
        <v>0</v>
      </c>
      <c r="BG829" s="216">
        <f>IF(N829="zákl. přenesená",J829,0)</f>
        <v>0</v>
      </c>
      <c r="BH829" s="216">
        <f>IF(N829="sníž. přenesená",J829,0)</f>
        <v>0</v>
      </c>
      <c r="BI829" s="216">
        <f>IF(N829="nulová",J829,0)</f>
        <v>0</v>
      </c>
      <c r="BJ829" s="25" t="s">
        <v>78</v>
      </c>
      <c r="BK829" s="216">
        <f>ROUND(I829*H829,2)</f>
        <v>0</v>
      </c>
      <c r="BL829" s="25" t="s">
        <v>175</v>
      </c>
      <c r="BM829" s="25" t="s">
        <v>2748</v>
      </c>
    </row>
    <row r="830" spans="2:65" s="1" customFormat="1" ht="22.5" customHeight="1">
      <c r="B830" s="42"/>
      <c r="C830" s="205" t="s">
        <v>1009</v>
      </c>
      <c r="D830" s="205" t="s">
        <v>170</v>
      </c>
      <c r="E830" s="206" t="s">
        <v>1108</v>
      </c>
      <c r="F830" s="207" t="s">
        <v>1109</v>
      </c>
      <c r="G830" s="208" t="s">
        <v>245</v>
      </c>
      <c r="H830" s="209">
        <v>78.947999999999993</v>
      </c>
      <c r="I830" s="210"/>
      <c r="J830" s="211">
        <f>ROUND(I830*H830,2)</f>
        <v>0</v>
      </c>
      <c r="K830" s="207" t="s">
        <v>174</v>
      </c>
      <c r="L830" s="62"/>
      <c r="M830" s="212" t="s">
        <v>21</v>
      </c>
      <c r="N830" s="213" t="s">
        <v>42</v>
      </c>
      <c r="O830" s="43"/>
      <c r="P830" s="214">
        <f>O830*H830</f>
        <v>0</v>
      </c>
      <c r="Q830" s="214">
        <v>0</v>
      </c>
      <c r="R830" s="214">
        <f>Q830*H830</f>
        <v>0</v>
      </c>
      <c r="S830" s="214">
        <v>0</v>
      </c>
      <c r="T830" s="215">
        <f>S830*H830</f>
        <v>0</v>
      </c>
      <c r="AR830" s="25" t="s">
        <v>175</v>
      </c>
      <c r="AT830" s="25" t="s">
        <v>170</v>
      </c>
      <c r="AU830" s="25" t="s">
        <v>80</v>
      </c>
      <c r="AY830" s="25" t="s">
        <v>168</v>
      </c>
      <c r="BE830" s="216">
        <f>IF(N830="základní",J830,0)</f>
        <v>0</v>
      </c>
      <c r="BF830" s="216">
        <f>IF(N830="snížená",J830,0)</f>
        <v>0</v>
      </c>
      <c r="BG830" s="216">
        <f>IF(N830="zákl. přenesená",J830,0)</f>
        <v>0</v>
      </c>
      <c r="BH830" s="216">
        <f>IF(N830="sníž. přenesená",J830,0)</f>
        <v>0</v>
      </c>
      <c r="BI830" s="216">
        <f>IF(N830="nulová",J830,0)</f>
        <v>0</v>
      </c>
      <c r="BJ830" s="25" t="s">
        <v>78</v>
      </c>
      <c r="BK830" s="216">
        <f>ROUND(I830*H830,2)</f>
        <v>0</v>
      </c>
      <c r="BL830" s="25" t="s">
        <v>175</v>
      </c>
      <c r="BM830" s="25" t="s">
        <v>2749</v>
      </c>
    </row>
    <row r="831" spans="2:65" s="1" customFormat="1" ht="22.5" customHeight="1">
      <c r="B831" s="42"/>
      <c r="C831" s="205" t="s">
        <v>1013</v>
      </c>
      <c r="D831" s="205" t="s">
        <v>170</v>
      </c>
      <c r="E831" s="206" t="s">
        <v>1112</v>
      </c>
      <c r="F831" s="207" t="s">
        <v>1113</v>
      </c>
      <c r="G831" s="208" t="s">
        <v>245</v>
      </c>
      <c r="H831" s="209">
        <v>1500.0119999999999</v>
      </c>
      <c r="I831" s="210"/>
      <c r="J831" s="211">
        <f>ROUND(I831*H831,2)</f>
        <v>0</v>
      </c>
      <c r="K831" s="207" t="s">
        <v>174</v>
      </c>
      <c r="L831" s="62"/>
      <c r="M831" s="212" t="s">
        <v>21</v>
      </c>
      <c r="N831" s="213" t="s">
        <v>42</v>
      </c>
      <c r="O831" s="43"/>
      <c r="P831" s="214">
        <f>O831*H831</f>
        <v>0</v>
      </c>
      <c r="Q831" s="214">
        <v>0</v>
      </c>
      <c r="R831" s="214">
        <f>Q831*H831</f>
        <v>0</v>
      </c>
      <c r="S831" s="214">
        <v>0</v>
      </c>
      <c r="T831" s="215">
        <f>S831*H831</f>
        <v>0</v>
      </c>
      <c r="AR831" s="25" t="s">
        <v>175</v>
      </c>
      <c r="AT831" s="25" t="s">
        <v>170</v>
      </c>
      <c r="AU831" s="25" t="s">
        <v>80</v>
      </c>
      <c r="AY831" s="25" t="s">
        <v>168</v>
      </c>
      <c r="BE831" s="216">
        <f>IF(N831="základní",J831,0)</f>
        <v>0</v>
      </c>
      <c r="BF831" s="216">
        <f>IF(N831="snížená",J831,0)</f>
        <v>0</v>
      </c>
      <c r="BG831" s="216">
        <f>IF(N831="zákl. přenesená",J831,0)</f>
        <v>0</v>
      </c>
      <c r="BH831" s="216">
        <f>IF(N831="sníž. přenesená",J831,0)</f>
        <v>0</v>
      </c>
      <c r="BI831" s="216">
        <f>IF(N831="nulová",J831,0)</f>
        <v>0</v>
      </c>
      <c r="BJ831" s="25" t="s">
        <v>78</v>
      </c>
      <c r="BK831" s="216">
        <f>ROUND(I831*H831,2)</f>
        <v>0</v>
      </c>
      <c r="BL831" s="25" t="s">
        <v>175</v>
      </c>
      <c r="BM831" s="25" t="s">
        <v>2750</v>
      </c>
    </row>
    <row r="832" spans="2:65" s="13" customFormat="1" ht="13.5">
      <c r="B832" s="229"/>
      <c r="C832" s="230"/>
      <c r="D832" s="242" t="s">
        <v>177</v>
      </c>
      <c r="E832" s="230"/>
      <c r="F832" s="253" t="s">
        <v>2751</v>
      </c>
      <c r="G832" s="230"/>
      <c r="H832" s="254">
        <v>1500.0119999999999</v>
      </c>
      <c r="I832" s="234"/>
      <c r="J832" s="230"/>
      <c r="K832" s="230"/>
      <c r="L832" s="235"/>
      <c r="M832" s="236"/>
      <c r="N832" s="237"/>
      <c r="O832" s="237"/>
      <c r="P832" s="237"/>
      <c r="Q832" s="237"/>
      <c r="R832" s="237"/>
      <c r="S832" s="237"/>
      <c r="T832" s="238"/>
      <c r="AT832" s="239" t="s">
        <v>177</v>
      </c>
      <c r="AU832" s="239" t="s">
        <v>80</v>
      </c>
      <c r="AV832" s="13" t="s">
        <v>80</v>
      </c>
      <c r="AW832" s="13" t="s">
        <v>6</v>
      </c>
      <c r="AX832" s="13" t="s">
        <v>78</v>
      </c>
      <c r="AY832" s="239" t="s">
        <v>168</v>
      </c>
    </row>
    <row r="833" spans="2:65" s="1" customFormat="1" ht="22.5" customHeight="1">
      <c r="B833" s="42"/>
      <c r="C833" s="205" t="s">
        <v>1018</v>
      </c>
      <c r="D833" s="205" t="s">
        <v>170</v>
      </c>
      <c r="E833" s="206" t="s">
        <v>1117</v>
      </c>
      <c r="F833" s="207" t="s">
        <v>1118</v>
      </c>
      <c r="G833" s="208" t="s">
        <v>245</v>
      </c>
      <c r="H833" s="209">
        <v>78.947999999999993</v>
      </c>
      <c r="I833" s="210"/>
      <c r="J833" s="211">
        <f>ROUND(I833*H833,2)</f>
        <v>0</v>
      </c>
      <c r="K833" s="207" t="s">
        <v>174</v>
      </c>
      <c r="L833" s="62"/>
      <c r="M833" s="212" t="s">
        <v>21</v>
      </c>
      <c r="N833" s="213" t="s">
        <v>42</v>
      </c>
      <c r="O833" s="43"/>
      <c r="P833" s="214">
        <f>O833*H833</f>
        <v>0</v>
      </c>
      <c r="Q833" s="214">
        <v>0</v>
      </c>
      <c r="R833" s="214">
        <f>Q833*H833</f>
        <v>0</v>
      </c>
      <c r="S833" s="214">
        <v>0</v>
      </c>
      <c r="T833" s="215">
        <f>S833*H833</f>
        <v>0</v>
      </c>
      <c r="AR833" s="25" t="s">
        <v>175</v>
      </c>
      <c r="AT833" s="25" t="s">
        <v>170</v>
      </c>
      <c r="AU833" s="25" t="s">
        <v>80</v>
      </c>
      <c r="AY833" s="25" t="s">
        <v>168</v>
      </c>
      <c r="BE833" s="216">
        <f>IF(N833="základní",J833,0)</f>
        <v>0</v>
      </c>
      <c r="BF833" s="216">
        <f>IF(N833="snížená",J833,0)</f>
        <v>0</v>
      </c>
      <c r="BG833" s="216">
        <f>IF(N833="zákl. přenesená",J833,0)</f>
        <v>0</v>
      </c>
      <c r="BH833" s="216">
        <f>IF(N833="sníž. přenesená",J833,0)</f>
        <v>0</v>
      </c>
      <c r="BI833" s="216">
        <f>IF(N833="nulová",J833,0)</f>
        <v>0</v>
      </c>
      <c r="BJ833" s="25" t="s">
        <v>78</v>
      </c>
      <c r="BK833" s="216">
        <f>ROUND(I833*H833,2)</f>
        <v>0</v>
      </c>
      <c r="BL833" s="25" t="s">
        <v>175</v>
      </c>
      <c r="BM833" s="25" t="s">
        <v>2752</v>
      </c>
    </row>
    <row r="834" spans="2:65" s="11" customFormat="1" ht="29.85" customHeight="1">
      <c r="B834" s="188"/>
      <c r="C834" s="189"/>
      <c r="D834" s="202" t="s">
        <v>70</v>
      </c>
      <c r="E834" s="203" t="s">
        <v>1120</v>
      </c>
      <c r="F834" s="203" t="s">
        <v>1121</v>
      </c>
      <c r="G834" s="189"/>
      <c r="H834" s="189"/>
      <c r="I834" s="192"/>
      <c r="J834" s="204">
        <f>BK834</f>
        <v>0</v>
      </c>
      <c r="K834" s="189"/>
      <c r="L834" s="194"/>
      <c r="M834" s="195"/>
      <c r="N834" s="196"/>
      <c r="O834" s="196"/>
      <c r="P834" s="197">
        <f>P835</f>
        <v>0</v>
      </c>
      <c r="Q834" s="196"/>
      <c r="R834" s="197">
        <f>R835</f>
        <v>0</v>
      </c>
      <c r="S834" s="196"/>
      <c r="T834" s="198">
        <f>T835</f>
        <v>0</v>
      </c>
      <c r="AR834" s="199" t="s">
        <v>78</v>
      </c>
      <c r="AT834" s="200" t="s">
        <v>70</v>
      </c>
      <c r="AU834" s="200" t="s">
        <v>78</v>
      </c>
      <c r="AY834" s="199" t="s">
        <v>168</v>
      </c>
      <c r="BK834" s="201">
        <f>BK835</f>
        <v>0</v>
      </c>
    </row>
    <row r="835" spans="2:65" s="1" customFormat="1" ht="22.5" customHeight="1">
      <c r="B835" s="42"/>
      <c r="C835" s="205" t="s">
        <v>1041</v>
      </c>
      <c r="D835" s="205" t="s">
        <v>170</v>
      </c>
      <c r="E835" s="206" t="s">
        <v>2753</v>
      </c>
      <c r="F835" s="207" t="s">
        <v>2754</v>
      </c>
      <c r="G835" s="208" t="s">
        <v>245</v>
      </c>
      <c r="H835" s="209">
        <v>64.081999999999994</v>
      </c>
      <c r="I835" s="210"/>
      <c r="J835" s="211">
        <f>ROUND(I835*H835,2)</f>
        <v>0</v>
      </c>
      <c r="K835" s="207" t="s">
        <v>174</v>
      </c>
      <c r="L835" s="62"/>
      <c r="M835" s="212" t="s">
        <v>21</v>
      </c>
      <c r="N835" s="213" t="s">
        <v>42</v>
      </c>
      <c r="O835" s="43"/>
      <c r="P835" s="214">
        <f>O835*H835</f>
        <v>0</v>
      </c>
      <c r="Q835" s="214">
        <v>0</v>
      </c>
      <c r="R835" s="214">
        <f>Q835*H835</f>
        <v>0</v>
      </c>
      <c r="S835" s="214">
        <v>0</v>
      </c>
      <c r="T835" s="215">
        <f>S835*H835</f>
        <v>0</v>
      </c>
      <c r="AR835" s="25" t="s">
        <v>175</v>
      </c>
      <c r="AT835" s="25" t="s">
        <v>170</v>
      </c>
      <c r="AU835" s="25" t="s">
        <v>80</v>
      </c>
      <c r="AY835" s="25" t="s">
        <v>168</v>
      </c>
      <c r="BE835" s="216">
        <f>IF(N835="základní",J835,0)</f>
        <v>0</v>
      </c>
      <c r="BF835" s="216">
        <f>IF(N835="snížená",J835,0)</f>
        <v>0</v>
      </c>
      <c r="BG835" s="216">
        <f>IF(N835="zákl. přenesená",J835,0)</f>
        <v>0</v>
      </c>
      <c r="BH835" s="216">
        <f>IF(N835="sníž. přenesená",J835,0)</f>
        <v>0</v>
      </c>
      <c r="BI835" s="216">
        <f>IF(N835="nulová",J835,0)</f>
        <v>0</v>
      </c>
      <c r="BJ835" s="25" t="s">
        <v>78</v>
      </c>
      <c r="BK835" s="216">
        <f>ROUND(I835*H835,2)</f>
        <v>0</v>
      </c>
      <c r="BL835" s="25" t="s">
        <v>175</v>
      </c>
      <c r="BM835" s="25" t="s">
        <v>2755</v>
      </c>
    </row>
    <row r="836" spans="2:65" s="11" customFormat="1" ht="37.35" customHeight="1">
      <c r="B836" s="188"/>
      <c r="C836" s="189"/>
      <c r="D836" s="190" t="s">
        <v>70</v>
      </c>
      <c r="E836" s="191" t="s">
        <v>1126</v>
      </c>
      <c r="F836" s="191" t="s">
        <v>1127</v>
      </c>
      <c r="G836" s="189"/>
      <c r="H836" s="189"/>
      <c r="I836" s="192"/>
      <c r="J836" s="193">
        <f>BK836</f>
        <v>0</v>
      </c>
      <c r="K836" s="189"/>
      <c r="L836" s="194"/>
      <c r="M836" s="195"/>
      <c r="N836" s="196"/>
      <c r="O836" s="196"/>
      <c r="P836" s="197">
        <f>P837+P852+P860+P875+P878+P902+P906+P945+P994+P1010+P1032</f>
        <v>0</v>
      </c>
      <c r="Q836" s="196"/>
      <c r="R836" s="197">
        <f>R837+R852+R860+R875+R878+R902+R906+R945+R994+R1010+R1032</f>
        <v>0.78509247999999987</v>
      </c>
      <c r="S836" s="196"/>
      <c r="T836" s="198">
        <f>T837+T852+T860+T875+T878+T902+T906+T945+T994+T1010+T1032</f>
        <v>1.8236108999999998</v>
      </c>
      <c r="AR836" s="199" t="s">
        <v>80</v>
      </c>
      <c r="AT836" s="200" t="s">
        <v>70</v>
      </c>
      <c r="AU836" s="200" t="s">
        <v>71</v>
      </c>
      <c r="AY836" s="199" t="s">
        <v>168</v>
      </c>
      <c r="BK836" s="201">
        <f>BK837+BK852+BK860+BK875+BK878+BK902+BK906+BK945+BK994+BK1010+BK1032</f>
        <v>0</v>
      </c>
    </row>
    <row r="837" spans="2:65" s="11" customFormat="1" ht="19.899999999999999" customHeight="1">
      <c r="B837" s="188"/>
      <c r="C837" s="189"/>
      <c r="D837" s="202" t="s">
        <v>70</v>
      </c>
      <c r="E837" s="203" t="s">
        <v>1128</v>
      </c>
      <c r="F837" s="203" t="s">
        <v>1129</v>
      </c>
      <c r="G837" s="189"/>
      <c r="H837" s="189"/>
      <c r="I837" s="192"/>
      <c r="J837" s="204">
        <f>BK837</f>
        <v>0</v>
      </c>
      <c r="K837" s="189"/>
      <c r="L837" s="194"/>
      <c r="M837" s="195"/>
      <c r="N837" s="196"/>
      <c r="O837" s="196"/>
      <c r="P837" s="197">
        <f>SUM(P838:P851)</f>
        <v>0</v>
      </c>
      <c r="Q837" s="196"/>
      <c r="R837" s="197">
        <f>SUM(R838:R851)</f>
        <v>1.5903999999999998E-2</v>
      </c>
      <c r="S837" s="196"/>
      <c r="T837" s="198">
        <f>SUM(T838:T851)</f>
        <v>0</v>
      </c>
      <c r="AR837" s="199" t="s">
        <v>80</v>
      </c>
      <c r="AT837" s="200" t="s">
        <v>70</v>
      </c>
      <c r="AU837" s="200" t="s">
        <v>78</v>
      </c>
      <c r="AY837" s="199" t="s">
        <v>168</v>
      </c>
      <c r="BK837" s="201">
        <f>SUM(BK838:BK851)</f>
        <v>0</v>
      </c>
    </row>
    <row r="838" spans="2:65" s="1" customFormat="1" ht="31.5" customHeight="1">
      <c r="B838" s="42"/>
      <c r="C838" s="205" t="s">
        <v>1046</v>
      </c>
      <c r="D838" s="205" t="s">
        <v>170</v>
      </c>
      <c r="E838" s="206" t="s">
        <v>1131</v>
      </c>
      <c r="F838" s="207" t="s">
        <v>1132</v>
      </c>
      <c r="G838" s="208" t="s">
        <v>173</v>
      </c>
      <c r="H838" s="209">
        <v>22.4</v>
      </c>
      <c r="I838" s="210"/>
      <c r="J838" s="211">
        <f>ROUND(I838*H838,2)</f>
        <v>0</v>
      </c>
      <c r="K838" s="207" t="s">
        <v>174</v>
      </c>
      <c r="L838" s="62"/>
      <c r="M838" s="212" t="s">
        <v>21</v>
      </c>
      <c r="N838" s="213" t="s">
        <v>42</v>
      </c>
      <c r="O838" s="43"/>
      <c r="P838" s="214">
        <f>O838*H838</f>
        <v>0</v>
      </c>
      <c r="Q838" s="214">
        <v>7.1000000000000002E-4</v>
      </c>
      <c r="R838" s="214">
        <f>Q838*H838</f>
        <v>1.5903999999999998E-2</v>
      </c>
      <c r="S838" s="214">
        <v>0</v>
      </c>
      <c r="T838" s="215">
        <f>S838*H838</f>
        <v>0</v>
      </c>
      <c r="AR838" s="25" t="s">
        <v>286</v>
      </c>
      <c r="AT838" s="25" t="s">
        <v>170</v>
      </c>
      <c r="AU838" s="25" t="s">
        <v>80</v>
      </c>
      <c r="AY838" s="25" t="s">
        <v>168</v>
      </c>
      <c r="BE838" s="216">
        <f>IF(N838="základní",J838,0)</f>
        <v>0</v>
      </c>
      <c r="BF838" s="216">
        <f>IF(N838="snížená",J838,0)</f>
        <v>0</v>
      </c>
      <c r="BG838" s="216">
        <f>IF(N838="zákl. přenesená",J838,0)</f>
        <v>0</v>
      </c>
      <c r="BH838" s="216">
        <f>IF(N838="sníž. přenesená",J838,0)</f>
        <v>0</v>
      </c>
      <c r="BI838" s="216">
        <f>IF(N838="nulová",J838,0)</f>
        <v>0</v>
      </c>
      <c r="BJ838" s="25" t="s">
        <v>78</v>
      </c>
      <c r="BK838" s="216">
        <f>ROUND(I838*H838,2)</f>
        <v>0</v>
      </c>
      <c r="BL838" s="25" t="s">
        <v>286</v>
      </c>
      <c r="BM838" s="25" t="s">
        <v>2756</v>
      </c>
    </row>
    <row r="839" spans="2:65" s="12" customFormat="1" ht="13.5">
      <c r="B839" s="217"/>
      <c r="C839" s="218"/>
      <c r="D839" s="219" t="s">
        <v>177</v>
      </c>
      <c r="E839" s="220" t="s">
        <v>21</v>
      </c>
      <c r="F839" s="221" t="s">
        <v>1134</v>
      </c>
      <c r="G839" s="218"/>
      <c r="H839" s="222" t="s">
        <v>21</v>
      </c>
      <c r="I839" s="223"/>
      <c r="J839" s="218"/>
      <c r="K839" s="218"/>
      <c r="L839" s="224"/>
      <c r="M839" s="225"/>
      <c r="N839" s="226"/>
      <c r="O839" s="226"/>
      <c r="P839" s="226"/>
      <c r="Q839" s="226"/>
      <c r="R839" s="226"/>
      <c r="S839" s="226"/>
      <c r="T839" s="227"/>
      <c r="AT839" s="228" t="s">
        <v>177</v>
      </c>
      <c r="AU839" s="228" t="s">
        <v>80</v>
      </c>
      <c r="AV839" s="12" t="s">
        <v>78</v>
      </c>
      <c r="AW839" s="12" t="s">
        <v>35</v>
      </c>
      <c r="AX839" s="12" t="s">
        <v>71</v>
      </c>
      <c r="AY839" s="228" t="s">
        <v>168</v>
      </c>
    </row>
    <row r="840" spans="2:65" s="13" customFormat="1" ht="13.5">
      <c r="B840" s="229"/>
      <c r="C840" s="230"/>
      <c r="D840" s="219" t="s">
        <v>177</v>
      </c>
      <c r="E840" s="231" t="s">
        <v>21</v>
      </c>
      <c r="F840" s="232" t="s">
        <v>2757</v>
      </c>
      <c r="G840" s="230"/>
      <c r="H840" s="233">
        <v>6.5</v>
      </c>
      <c r="I840" s="234"/>
      <c r="J840" s="230"/>
      <c r="K840" s="230"/>
      <c r="L840" s="235"/>
      <c r="M840" s="236"/>
      <c r="N840" s="237"/>
      <c r="O840" s="237"/>
      <c r="P840" s="237"/>
      <c r="Q840" s="237"/>
      <c r="R840" s="237"/>
      <c r="S840" s="237"/>
      <c r="T840" s="238"/>
      <c r="AT840" s="239" t="s">
        <v>177</v>
      </c>
      <c r="AU840" s="239" t="s">
        <v>80</v>
      </c>
      <c r="AV840" s="13" t="s">
        <v>80</v>
      </c>
      <c r="AW840" s="13" t="s">
        <v>35</v>
      </c>
      <c r="AX840" s="13" t="s">
        <v>71</v>
      </c>
      <c r="AY840" s="239" t="s">
        <v>168</v>
      </c>
    </row>
    <row r="841" spans="2:65" s="13" customFormat="1" ht="13.5">
      <c r="B841" s="229"/>
      <c r="C841" s="230"/>
      <c r="D841" s="219" t="s">
        <v>177</v>
      </c>
      <c r="E841" s="231" t="s">
        <v>21</v>
      </c>
      <c r="F841" s="232" t="s">
        <v>2758</v>
      </c>
      <c r="G841" s="230"/>
      <c r="H841" s="233">
        <v>3.3</v>
      </c>
      <c r="I841" s="234"/>
      <c r="J841" s="230"/>
      <c r="K841" s="230"/>
      <c r="L841" s="235"/>
      <c r="M841" s="236"/>
      <c r="N841" s="237"/>
      <c r="O841" s="237"/>
      <c r="P841" s="237"/>
      <c r="Q841" s="237"/>
      <c r="R841" s="237"/>
      <c r="S841" s="237"/>
      <c r="T841" s="238"/>
      <c r="AT841" s="239" t="s">
        <v>177</v>
      </c>
      <c r="AU841" s="239" t="s">
        <v>80</v>
      </c>
      <c r="AV841" s="13" t="s">
        <v>80</v>
      </c>
      <c r="AW841" s="13" t="s">
        <v>35</v>
      </c>
      <c r="AX841" s="13" t="s">
        <v>71</v>
      </c>
      <c r="AY841" s="239" t="s">
        <v>168</v>
      </c>
    </row>
    <row r="842" spans="2:65" s="13" customFormat="1" ht="13.5">
      <c r="B842" s="229"/>
      <c r="C842" s="230"/>
      <c r="D842" s="219" t="s">
        <v>177</v>
      </c>
      <c r="E842" s="231" t="s">
        <v>21</v>
      </c>
      <c r="F842" s="232" t="s">
        <v>2759</v>
      </c>
      <c r="G842" s="230"/>
      <c r="H842" s="233">
        <v>7.3</v>
      </c>
      <c r="I842" s="234"/>
      <c r="J842" s="230"/>
      <c r="K842" s="230"/>
      <c r="L842" s="235"/>
      <c r="M842" s="236"/>
      <c r="N842" s="237"/>
      <c r="O842" s="237"/>
      <c r="P842" s="237"/>
      <c r="Q842" s="237"/>
      <c r="R842" s="237"/>
      <c r="S842" s="237"/>
      <c r="T842" s="238"/>
      <c r="AT842" s="239" t="s">
        <v>177</v>
      </c>
      <c r="AU842" s="239" t="s">
        <v>80</v>
      </c>
      <c r="AV842" s="13" t="s">
        <v>80</v>
      </c>
      <c r="AW842" s="13" t="s">
        <v>35</v>
      </c>
      <c r="AX842" s="13" t="s">
        <v>71</v>
      </c>
      <c r="AY842" s="239" t="s">
        <v>168</v>
      </c>
    </row>
    <row r="843" spans="2:65" s="13" customFormat="1" ht="13.5">
      <c r="B843" s="229"/>
      <c r="C843" s="230"/>
      <c r="D843" s="219" t="s">
        <v>177</v>
      </c>
      <c r="E843" s="231" t="s">
        <v>21</v>
      </c>
      <c r="F843" s="232" t="s">
        <v>2760</v>
      </c>
      <c r="G843" s="230"/>
      <c r="H843" s="233">
        <v>5.3</v>
      </c>
      <c r="I843" s="234"/>
      <c r="J843" s="230"/>
      <c r="K843" s="230"/>
      <c r="L843" s="235"/>
      <c r="M843" s="236"/>
      <c r="N843" s="237"/>
      <c r="O843" s="237"/>
      <c r="P843" s="237"/>
      <c r="Q843" s="237"/>
      <c r="R843" s="237"/>
      <c r="S843" s="237"/>
      <c r="T843" s="238"/>
      <c r="AT843" s="239" t="s">
        <v>177</v>
      </c>
      <c r="AU843" s="239" t="s">
        <v>80</v>
      </c>
      <c r="AV843" s="13" t="s">
        <v>80</v>
      </c>
      <c r="AW843" s="13" t="s">
        <v>35</v>
      </c>
      <c r="AX843" s="13" t="s">
        <v>71</v>
      </c>
      <c r="AY843" s="239" t="s">
        <v>168</v>
      </c>
    </row>
    <row r="844" spans="2:65" s="14" customFormat="1" ht="13.5">
      <c r="B844" s="240"/>
      <c r="C844" s="241"/>
      <c r="D844" s="242" t="s">
        <v>177</v>
      </c>
      <c r="E844" s="243" t="s">
        <v>21</v>
      </c>
      <c r="F844" s="244" t="s">
        <v>184</v>
      </c>
      <c r="G844" s="241"/>
      <c r="H844" s="245">
        <v>22.4</v>
      </c>
      <c r="I844" s="246"/>
      <c r="J844" s="241"/>
      <c r="K844" s="241"/>
      <c r="L844" s="247"/>
      <c r="M844" s="248"/>
      <c r="N844" s="249"/>
      <c r="O844" s="249"/>
      <c r="P844" s="249"/>
      <c r="Q844" s="249"/>
      <c r="R844" s="249"/>
      <c r="S844" s="249"/>
      <c r="T844" s="250"/>
      <c r="AT844" s="251" t="s">
        <v>177</v>
      </c>
      <c r="AU844" s="251" t="s">
        <v>80</v>
      </c>
      <c r="AV844" s="14" t="s">
        <v>175</v>
      </c>
      <c r="AW844" s="14" t="s">
        <v>35</v>
      </c>
      <c r="AX844" s="14" t="s">
        <v>78</v>
      </c>
      <c r="AY844" s="251" t="s">
        <v>168</v>
      </c>
    </row>
    <row r="845" spans="2:65" s="1" customFormat="1" ht="22.5" customHeight="1">
      <c r="B845" s="42"/>
      <c r="C845" s="205" t="s">
        <v>1088</v>
      </c>
      <c r="D845" s="205" t="s">
        <v>170</v>
      </c>
      <c r="E845" s="206" t="s">
        <v>1142</v>
      </c>
      <c r="F845" s="207" t="s">
        <v>1143</v>
      </c>
      <c r="G845" s="208" t="s">
        <v>202</v>
      </c>
      <c r="H845" s="209">
        <v>82.3</v>
      </c>
      <c r="I845" s="210"/>
      <c r="J845" s="211">
        <f>ROUND(I845*H845,2)</f>
        <v>0</v>
      </c>
      <c r="K845" s="207" t="s">
        <v>21</v>
      </c>
      <c r="L845" s="62"/>
      <c r="M845" s="212" t="s">
        <v>21</v>
      </c>
      <c r="N845" s="213" t="s">
        <v>42</v>
      </c>
      <c r="O845" s="43"/>
      <c r="P845" s="214">
        <f>O845*H845</f>
        <v>0</v>
      </c>
      <c r="Q845" s="214">
        <v>0</v>
      </c>
      <c r="R845" s="214">
        <f>Q845*H845</f>
        <v>0</v>
      </c>
      <c r="S845" s="214">
        <v>0</v>
      </c>
      <c r="T845" s="215">
        <f>S845*H845</f>
        <v>0</v>
      </c>
      <c r="AR845" s="25" t="s">
        <v>286</v>
      </c>
      <c r="AT845" s="25" t="s">
        <v>170</v>
      </c>
      <c r="AU845" s="25" t="s">
        <v>80</v>
      </c>
      <c r="AY845" s="25" t="s">
        <v>168</v>
      </c>
      <c r="BE845" s="216">
        <f>IF(N845="základní",J845,0)</f>
        <v>0</v>
      </c>
      <c r="BF845" s="216">
        <f>IF(N845="snížená",J845,0)</f>
        <v>0</v>
      </c>
      <c r="BG845" s="216">
        <f>IF(N845="zákl. přenesená",J845,0)</f>
        <v>0</v>
      </c>
      <c r="BH845" s="216">
        <f>IF(N845="sníž. přenesená",J845,0)</f>
        <v>0</v>
      </c>
      <c r="BI845" s="216">
        <f>IF(N845="nulová",J845,0)</f>
        <v>0</v>
      </c>
      <c r="BJ845" s="25" t="s">
        <v>78</v>
      </c>
      <c r="BK845" s="216">
        <f>ROUND(I845*H845,2)</f>
        <v>0</v>
      </c>
      <c r="BL845" s="25" t="s">
        <v>286</v>
      </c>
      <c r="BM845" s="25" t="s">
        <v>2761</v>
      </c>
    </row>
    <row r="846" spans="2:65" s="13" customFormat="1" ht="13.5">
      <c r="B846" s="229"/>
      <c r="C846" s="230"/>
      <c r="D846" s="219" t="s">
        <v>177</v>
      </c>
      <c r="E846" s="231" t="s">
        <v>21</v>
      </c>
      <c r="F846" s="232" t="s">
        <v>2762</v>
      </c>
      <c r="G846" s="230"/>
      <c r="H846" s="233">
        <v>24.8</v>
      </c>
      <c r="I846" s="234"/>
      <c r="J846" s="230"/>
      <c r="K846" s="230"/>
      <c r="L846" s="235"/>
      <c r="M846" s="236"/>
      <c r="N846" s="237"/>
      <c r="O846" s="237"/>
      <c r="P846" s="237"/>
      <c r="Q846" s="237"/>
      <c r="R846" s="237"/>
      <c r="S846" s="237"/>
      <c r="T846" s="238"/>
      <c r="AT846" s="239" t="s">
        <v>177</v>
      </c>
      <c r="AU846" s="239" t="s">
        <v>80</v>
      </c>
      <c r="AV846" s="13" t="s">
        <v>80</v>
      </c>
      <c r="AW846" s="13" t="s">
        <v>35</v>
      </c>
      <c r="AX846" s="13" t="s">
        <v>71</v>
      </c>
      <c r="AY846" s="239" t="s">
        <v>168</v>
      </c>
    </row>
    <row r="847" spans="2:65" s="13" customFormat="1" ht="13.5">
      <c r="B847" s="229"/>
      <c r="C847" s="230"/>
      <c r="D847" s="219" t="s">
        <v>177</v>
      </c>
      <c r="E847" s="231" t="s">
        <v>21</v>
      </c>
      <c r="F847" s="232" t="s">
        <v>2763</v>
      </c>
      <c r="G847" s="230"/>
      <c r="H847" s="233">
        <v>11.6</v>
      </c>
      <c r="I847" s="234"/>
      <c r="J847" s="230"/>
      <c r="K847" s="230"/>
      <c r="L847" s="235"/>
      <c r="M847" s="236"/>
      <c r="N847" s="237"/>
      <c r="O847" s="237"/>
      <c r="P847" s="237"/>
      <c r="Q847" s="237"/>
      <c r="R847" s="237"/>
      <c r="S847" s="237"/>
      <c r="T847" s="238"/>
      <c r="AT847" s="239" t="s">
        <v>177</v>
      </c>
      <c r="AU847" s="239" t="s">
        <v>80</v>
      </c>
      <c r="AV847" s="13" t="s">
        <v>80</v>
      </c>
      <c r="AW847" s="13" t="s">
        <v>35</v>
      </c>
      <c r="AX847" s="13" t="s">
        <v>71</v>
      </c>
      <c r="AY847" s="239" t="s">
        <v>168</v>
      </c>
    </row>
    <row r="848" spans="2:65" s="13" customFormat="1" ht="13.5">
      <c r="B848" s="229"/>
      <c r="C848" s="230"/>
      <c r="D848" s="219" t="s">
        <v>177</v>
      </c>
      <c r="E848" s="231" t="s">
        <v>21</v>
      </c>
      <c r="F848" s="232" t="s">
        <v>2764</v>
      </c>
      <c r="G848" s="230"/>
      <c r="H848" s="233">
        <v>28.6</v>
      </c>
      <c r="I848" s="234"/>
      <c r="J848" s="230"/>
      <c r="K848" s="230"/>
      <c r="L848" s="235"/>
      <c r="M848" s="236"/>
      <c r="N848" s="237"/>
      <c r="O848" s="237"/>
      <c r="P848" s="237"/>
      <c r="Q848" s="237"/>
      <c r="R848" s="237"/>
      <c r="S848" s="237"/>
      <c r="T848" s="238"/>
      <c r="AT848" s="239" t="s">
        <v>177</v>
      </c>
      <c r="AU848" s="239" t="s">
        <v>80</v>
      </c>
      <c r="AV848" s="13" t="s">
        <v>80</v>
      </c>
      <c r="AW848" s="13" t="s">
        <v>35</v>
      </c>
      <c r="AX848" s="13" t="s">
        <v>71</v>
      </c>
      <c r="AY848" s="239" t="s">
        <v>168</v>
      </c>
    </row>
    <row r="849" spans="2:65" s="13" customFormat="1" ht="13.5">
      <c r="B849" s="229"/>
      <c r="C849" s="230"/>
      <c r="D849" s="219" t="s">
        <v>177</v>
      </c>
      <c r="E849" s="231" t="s">
        <v>21</v>
      </c>
      <c r="F849" s="232" t="s">
        <v>2765</v>
      </c>
      <c r="G849" s="230"/>
      <c r="H849" s="233">
        <v>17.3</v>
      </c>
      <c r="I849" s="234"/>
      <c r="J849" s="230"/>
      <c r="K849" s="230"/>
      <c r="L849" s="235"/>
      <c r="M849" s="236"/>
      <c r="N849" s="237"/>
      <c r="O849" s="237"/>
      <c r="P849" s="237"/>
      <c r="Q849" s="237"/>
      <c r="R849" s="237"/>
      <c r="S849" s="237"/>
      <c r="T849" s="238"/>
      <c r="AT849" s="239" t="s">
        <v>177</v>
      </c>
      <c r="AU849" s="239" t="s">
        <v>80</v>
      </c>
      <c r="AV849" s="13" t="s">
        <v>80</v>
      </c>
      <c r="AW849" s="13" t="s">
        <v>35</v>
      </c>
      <c r="AX849" s="13" t="s">
        <v>71</v>
      </c>
      <c r="AY849" s="239" t="s">
        <v>168</v>
      </c>
    </row>
    <row r="850" spans="2:65" s="14" customFormat="1" ht="13.5">
      <c r="B850" s="240"/>
      <c r="C850" s="241"/>
      <c r="D850" s="242" t="s">
        <v>177</v>
      </c>
      <c r="E850" s="243" t="s">
        <v>21</v>
      </c>
      <c r="F850" s="244" t="s">
        <v>184</v>
      </c>
      <c r="G850" s="241"/>
      <c r="H850" s="245">
        <v>82.3</v>
      </c>
      <c r="I850" s="246"/>
      <c r="J850" s="241"/>
      <c r="K850" s="241"/>
      <c r="L850" s="247"/>
      <c r="M850" s="248"/>
      <c r="N850" s="249"/>
      <c r="O850" s="249"/>
      <c r="P850" s="249"/>
      <c r="Q850" s="249"/>
      <c r="R850" s="249"/>
      <c r="S850" s="249"/>
      <c r="T850" s="250"/>
      <c r="AT850" s="251" t="s">
        <v>177</v>
      </c>
      <c r="AU850" s="251" t="s">
        <v>80</v>
      </c>
      <c r="AV850" s="14" t="s">
        <v>175</v>
      </c>
      <c r="AW850" s="14" t="s">
        <v>35</v>
      </c>
      <c r="AX850" s="14" t="s">
        <v>78</v>
      </c>
      <c r="AY850" s="251" t="s">
        <v>168</v>
      </c>
    </row>
    <row r="851" spans="2:65" s="1" customFormat="1" ht="22.5" customHeight="1">
      <c r="B851" s="42"/>
      <c r="C851" s="205" t="s">
        <v>1093</v>
      </c>
      <c r="D851" s="205" t="s">
        <v>170</v>
      </c>
      <c r="E851" s="206" t="s">
        <v>2766</v>
      </c>
      <c r="F851" s="207" t="s">
        <v>2767</v>
      </c>
      <c r="G851" s="208" t="s">
        <v>1153</v>
      </c>
      <c r="H851" s="279"/>
      <c r="I851" s="210"/>
      <c r="J851" s="211">
        <f>ROUND(I851*H851,2)</f>
        <v>0</v>
      </c>
      <c r="K851" s="207" t="s">
        <v>174</v>
      </c>
      <c r="L851" s="62"/>
      <c r="M851" s="212" t="s">
        <v>21</v>
      </c>
      <c r="N851" s="213" t="s">
        <v>42</v>
      </c>
      <c r="O851" s="43"/>
      <c r="P851" s="214">
        <f>O851*H851</f>
        <v>0</v>
      </c>
      <c r="Q851" s="214">
        <v>0</v>
      </c>
      <c r="R851" s="214">
        <f>Q851*H851</f>
        <v>0</v>
      </c>
      <c r="S851" s="214">
        <v>0</v>
      </c>
      <c r="T851" s="215">
        <f>S851*H851</f>
        <v>0</v>
      </c>
      <c r="AR851" s="25" t="s">
        <v>286</v>
      </c>
      <c r="AT851" s="25" t="s">
        <v>170</v>
      </c>
      <c r="AU851" s="25" t="s">
        <v>80</v>
      </c>
      <c r="AY851" s="25" t="s">
        <v>168</v>
      </c>
      <c r="BE851" s="216">
        <f>IF(N851="základní",J851,0)</f>
        <v>0</v>
      </c>
      <c r="BF851" s="216">
        <f>IF(N851="snížená",J851,0)</f>
        <v>0</v>
      </c>
      <c r="BG851" s="216">
        <f>IF(N851="zákl. přenesená",J851,0)</f>
        <v>0</v>
      </c>
      <c r="BH851" s="216">
        <f>IF(N851="sníž. přenesená",J851,0)</f>
        <v>0</v>
      </c>
      <c r="BI851" s="216">
        <f>IF(N851="nulová",J851,0)</f>
        <v>0</v>
      </c>
      <c r="BJ851" s="25" t="s">
        <v>78</v>
      </c>
      <c r="BK851" s="216">
        <f>ROUND(I851*H851,2)</f>
        <v>0</v>
      </c>
      <c r="BL851" s="25" t="s">
        <v>286</v>
      </c>
      <c r="BM851" s="25" t="s">
        <v>2768</v>
      </c>
    </row>
    <row r="852" spans="2:65" s="11" customFormat="1" ht="29.85" customHeight="1">
      <c r="B852" s="188"/>
      <c r="C852" s="189"/>
      <c r="D852" s="202" t="s">
        <v>70</v>
      </c>
      <c r="E852" s="203" t="s">
        <v>1155</v>
      </c>
      <c r="F852" s="203" t="s">
        <v>1156</v>
      </c>
      <c r="G852" s="189"/>
      <c r="H852" s="189"/>
      <c r="I852" s="192"/>
      <c r="J852" s="204">
        <f>BK852</f>
        <v>0</v>
      </c>
      <c r="K852" s="189"/>
      <c r="L852" s="194"/>
      <c r="M852" s="195"/>
      <c r="N852" s="196"/>
      <c r="O852" s="196"/>
      <c r="P852" s="197">
        <f>SUM(P853:P859)</f>
        <v>0</v>
      </c>
      <c r="Q852" s="196"/>
      <c r="R852" s="197">
        <f>SUM(R853:R859)</f>
        <v>0</v>
      </c>
      <c r="S852" s="196"/>
      <c r="T852" s="198">
        <f>SUM(T853:T859)</f>
        <v>9.8000000000000004E-2</v>
      </c>
      <c r="AR852" s="199" t="s">
        <v>80</v>
      </c>
      <c r="AT852" s="200" t="s">
        <v>70</v>
      </c>
      <c r="AU852" s="200" t="s">
        <v>78</v>
      </c>
      <c r="AY852" s="199" t="s">
        <v>168</v>
      </c>
      <c r="BK852" s="201">
        <f>SUM(BK853:BK859)</f>
        <v>0</v>
      </c>
    </row>
    <row r="853" spans="2:65" s="1" customFormat="1" ht="22.5" customHeight="1">
      <c r="B853" s="42"/>
      <c r="C853" s="205" t="s">
        <v>1097</v>
      </c>
      <c r="D853" s="205" t="s">
        <v>170</v>
      </c>
      <c r="E853" s="206" t="s">
        <v>2769</v>
      </c>
      <c r="F853" s="207" t="s">
        <v>2770</v>
      </c>
      <c r="G853" s="208" t="s">
        <v>202</v>
      </c>
      <c r="H853" s="209">
        <v>98</v>
      </c>
      <c r="I853" s="210"/>
      <c r="J853" s="211">
        <f>ROUND(I853*H853,2)</f>
        <v>0</v>
      </c>
      <c r="K853" s="207" t="s">
        <v>21</v>
      </c>
      <c r="L853" s="62"/>
      <c r="M853" s="212" t="s">
        <v>21</v>
      </c>
      <c r="N853" s="213" t="s">
        <v>42</v>
      </c>
      <c r="O853" s="43"/>
      <c r="P853" s="214">
        <f>O853*H853</f>
        <v>0</v>
      </c>
      <c r="Q853" s="214">
        <v>0</v>
      </c>
      <c r="R853" s="214">
        <f>Q853*H853</f>
        <v>0</v>
      </c>
      <c r="S853" s="214">
        <v>1E-3</v>
      </c>
      <c r="T853" s="215">
        <f>S853*H853</f>
        <v>9.8000000000000004E-2</v>
      </c>
      <c r="AR853" s="25" t="s">
        <v>286</v>
      </c>
      <c r="AT853" s="25" t="s">
        <v>170</v>
      </c>
      <c r="AU853" s="25" t="s">
        <v>80</v>
      </c>
      <c r="AY853" s="25" t="s">
        <v>168</v>
      </c>
      <c r="BE853" s="216">
        <f>IF(N853="základní",J853,0)</f>
        <v>0</v>
      </c>
      <c r="BF853" s="216">
        <f>IF(N853="snížená",J853,0)</f>
        <v>0</v>
      </c>
      <c r="BG853" s="216">
        <f>IF(N853="zákl. přenesená",J853,0)</f>
        <v>0</v>
      </c>
      <c r="BH853" s="216">
        <f>IF(N853="sníž. přenesená",J853,0)</f>
        <v>0</v>
      </c>
      <c r="BI853" s="216">
        <f>IF(N853="nulová",J853,0)</f>
        <v>0</v>
      </c>
      <c r="BJ853" s="25" t="s">
        <v>78</v>
      </c>
      <c r="BK853" s="216">
        <f>ROUND(I853*H853,2)</f>
        <v>0</v>
      </c>
      <c r="BL853" s="25" t="s">
        <v>286</v>
      </c>
      <c r="BM853" s="25" t="s">
        <v>2771</v>
      </c>
    </row>
    <row r="854" spans="2:65" s="1" customFormat="1" ht="22.5" customHeight="1">
      <c r="B854" s="42"/>
      <c r="C854" s="205" t="s">
        <v>1103</v>
      </c>
      <c r="D854" s="205" t="s">
        <v>170</v>
      </c>
      <c r="E854" s="206" t="s">
        <v>1216</v>
      </c>
      <c r="F854" s="207" t="s">
        <v>1217</v>
      </c>
      <c r="G854" s="208" t="s">
        <v>173</v>
      </c>
      <c r="H854" s="209">
        <v>5.5439999999999996</v>
      </c>
      <c r="I854" s="210"/>
      <c r="J854" s="211">
        <f>ROUND(I854*H854,2)</f>
        <v>0</v>
      </c>
      <c r="K854" s="207" t="s">
        <v>21</v>
      </c>
      <c r="L854" s="62"/>
      <c r="M854" s="212" t="s">
        <v>21</v>
      </c>
      <c r="N854" s="213" t="s">
        <v>42</v>
      </c>
      <c r="O854" s="43"/>
      <c r="P854" s="214">
        <f>O854*H854</f>
        <v>0</v>
      </c>
      <c r="Q854" s="214">
        <v>0</v>
      </c>
      <c r="R854" s="214">
        <f>Q854*H854</f>
        <v>0</v>
      </c>
      <c r="S854" s="214">
        <v>0</v>
      </c>
      <c r="T854" s="215">
        <f>S854*H854</f>
        <v>0</v>
      </c>
      <c r="AR854" s="25" t="s">
        <v>286</v>
      </c>
      <c r="AT854" s="25" t="s">
        <v>170</v>
      </c>
      <c r="AU854" s="25" t="s">
        <v>80</v>
      </c>
      <c r="AY854" s="25" t="s">
        <v>168</v>
      </c>
      <c r="BE854" s="216">
        <f>IF(N854="základní",J854,0)</f>
        <v>0</v>
      </c>
      <c r="BF854" s="216">
        <f>IF(N854="snížená",J854,0)</f>
        <v>0</v>
      </c>
      <c r="BG854" s="216">
        <f>IF(N854="zákl. přenesená",J854,0)</f>
        <v>0</v>
      </c>
      <c r="BH854" s="216">
        <f>IF(N854="sníž. přenesená",J854,0)</f>
        <v>0</v>
      </c>
      <c r="BI854" s="216">
        <f>IF(N854="nulová",J854,0)</f>
        <v>0</v>
      </c>
      <c r="BJ854" s="25" t="s">
        <v>78</v>
      </c>
      <c r="BK854" s="216">
        <f>ROUND(I854*H854,2)</f>
        <v>0</v>
      </c>
      <c r="BL854" s="25" t="s">
        <v>286</v>
      </c>
      <c r="BM854" s="25" t="s">
        <v>2772</v>
      </c>
    </row>
    <row r="855" spans="2:65" s="12" customFormat="1" ht="13.5">
      <c r="B855" s="217"/>
      <c r="C855" s="218"/>
      <c r="D855" s="219" t="s">
        <v>177</v>
      </c>
      <c r="E855" s="220" t="s">
        <v>21</v>
      </c>
      <c r="F855" s="221" t="s">
        <v>2361</v>
      </c>
      <c r="G855" s="218"/>
      <c r="H855" s="222" t="s">
        <v>21</v>
      </c>
      <c r="I855" s="223"/>
      <c r="J855" s="218"/>
      <c r="K855" s="218"/>
      <c r="L855" s="224"/>
      <c r="M855" s="225"/>
      <c r="N855" s="226"/>
      <c r="O855" s="226"/>
      <c r="P855" s="226"/>
      <c r="Q855" s="226"/>
      <c r="R855" s="226"/>
      <c r="S855" s="226"/>
      <c r="T855" s="227"/>
      <c r="AT855" s="228" t="s">
        <v>177</v>
      </c>
      <c r="AU855" s="228" t="s">
        <v>80</v>
      </c>
      <c r="AV855" s="12" t="s">
        <v>78</v>
      </c>
      <c r="AW855" s="12" t="s">
        <v>35</v>
      </c>
      <c r="AX855" s="12" t="s">
        <v>71</v>
      </c>
      <c r="AY855" s="228" t="s">
        <v>168</v>
      </c>
    </row>
    <row r="856" spans="2:65" s="13" customFormat="1" ht="13.5">
      <c r="B856" s="229"/>
      <c r="C856" s="230"/>
      <c r="D856" s="242" t="s">
        <v>177</v>
      </c>
      <c r="E856" s="252" t="s">
        <v>21</v>
      </c>
      <c r="F856" s="253" t="s">
        <v>2773</v>
      </c>
      <c r="G856" s="230"/>
      <c r="H856" s="254">
        <v>5.5439999999999996</v>
      </c>
      <c r="I856" s="234"/>
      <c r="J856" s="230"/>
      <c r="K856" s="230"/>
      <c r="L856" s="235"/>
      <c r="M856" s="236"/>
      <c r="N856" s="237"/>
      <c r="O856" s="237"/>
      <c r="P856" s="237"/>
      <c r="Q856" s="237"/>
      <c r="R856" s="237"/>
      <c r="S856" s="237"/>
      <c r="T856" s="238"/>
      <c r="AT856" s="239" t="s">
        <v>177</v>
      </c>
      <c r="AU856" s="239" t="s">
        <v>80</v>
      </c>
      <c r="AV856" s="13" t="s">
        <v>80</v>
      </c>
      <c r="AW856" s="13" t="s">
        <v>35</v>
      </c>
      <c r="AX856" s="13" t="s">
        <v>78</v>
      </c>
      <c r="AY856" s="239" t="s">
        <v>168</v>
      </c>
    </row>
    <row r="857" spans="2:65" s="1" customFormat="1" ht="22.5" customHeight="1">
      <c r="B857" s="42"/>
      <c r="C857" s="205" t="s">
        <v>1107</v>
      </c>
      <c r="D857" s="205" t="s">
        <v>170</v>
      </c>
      <c r="E857" s="206" t="s">
        <v>2774</v>
      </c>
      <c r="F857" s="207" t="s">
        <v>2775</v>
      </c>
      <c r="G857" s="208" t="s">
        <v>173</v>
      </c>
      <c r="H857" s="209">
        <v>180.08199999999999</v>
      </c>
      <c r="I857" s="210"/>
      <c r="J857" s="211">
        <f>ROUND(I857*H857,2)</f>
        <v>0</v>
      </c>
      <c r="K857" s="207" t="s">
        <v>21</v>
      </c>
      <c r="L857" s="62"/>
      <c r="M857" s="212" t="s">
        <v>21</v>
      </c>
      <c r="N857" s="213" t="s">
        <v>42</v>
      </c>
      <c r="O857" s="43"/>
      <c r="P857" s="214">
        <f>O857*H857</f>
        <v>0</v>
      </c>
      <c r="Q857" s="214">
        <v>0</v>
      </c>
      <c r="R857" s="214">
        <f>Q857*H857</f>
        <v>0</v>
      </c>
      <c r="S857" s="214">
        <v>0</v>
      </c>
      <c r="T857" s="215">
        <f>S857*H857</f>
        <v>0</v>
      </c>
      <c r="AR857" s="25" t="s">
        <v>286</v>
      </c>
      <c r="AT857" s="25" t="s">
        <v>170</v>
      </c>
      <c r="AU857" s="25" t="s">
        <v>80</v>
      </c>
      <c r="AY857" s="25" t="s">
        <v>168</v>
      </c>
      <c r="BE857" s="216">
        <f>IF(N857="základní",J857,0)</f>
        <v>0</v>
      </c>
      <c r="BF857" s="216">
        <f>IF(N857="snížená",J857,0)</f>
        <v>0</v>
      </c>
      <c r="BG857" s="216">
        <f>IF(N857="zákl. přenesená",J857,0)</f>
        <v>0</v>
      </c>
      <c r="BH857" s="216">
        <f>IF(N857="sníž. přenesená",J857,0)</f>
        <v>0</v>
      </c>
      <c r="BI857" s="216">
        <f>IF(N857="nulová",J857,0)</f>
        <v>0</v>
      </c>
      <c r="BJ857" s="25" t="s">
        <v>78</v>
      </c>
      <c r="BK857" s="216">
        <f>ROUND(I857*H857,2)</f>
        <v>0</v>
      </c>
      <c r="BL857" s="25" t="s">
        <v>286</v>
      </c>
      <c r="BM857" s="25" t="s">
        <v>2776</v>
      </c>
    </row>
    <row r="858" spans="2:65" s="12" customFormat="1" ht="13.5">
      <c r="B858" s="217"/>
      <c r="C858" s="218"/>
      <c r="D858" s="219" t="s">
        <v>177</v>
      </c>
      <c r="E858" s="220" t="s">
        <v>21</v>
      </c>
      <c r="F858" s="221" t="s">
        <v>2777</v>
      </c>
      <c r="G858" s="218"/>
      <c r="H858" s="222" t="s">
        <v>21</v>
      </c>
      <c r="I858" s="223"/>
      <c r="J858" s="218"/>
      <c r="K858" s="218"/>
      <c r="L858" s="224"/>
      <c r="M858" s="225"/>
      <c r="N858" s="226"/>
      <c r="O858" s="226"/>
      <c r="P858" s="226"/>
      <c r="Q858" s="226"/>
      <c r="R858" s="226"/>
      <c r="S858" s="226"/>
      <c r="T858" s="227"/>
      <c r="AT858" s="228" t="s">
        <v>177</v>
      </c>
      <c r="AU858" s="228" t="s">
        <v>80</v>
      </c>
      <c r="AV858" s="12" t="s">
        <v>78</v>
      </c>
      <c r="AW858" s="12" t="s">
        <v>35</v>
      </c>
      <c r="AX858" s="12" t="s">
        <v>71</v>
      </c>
      <c r="AY858" s="228" t="s">
        <v>168</v>
      </c>
    </row>
    <row r="859" spans="2:65" s="13" customFormat="1" ht="13.5">
      <c r="B859" s="229"/>
      <c r="C859" s="230"/>
      <c r="D859" s="219" t="s">
        <v>177</v>
      </c>
      <c r="E859" s="231" t="s">
        <v>21</v>
      </c>
      <c r="F859" s="232" t="s">
        <v>2778</v>
      </c>
      <c r="G859" s="230"/>
      <c r="H859" s="233">
        <v>180.08199999999999</v>
      </c>
      <c r="I859" s="234"/>
      <c r="J859" s="230"/>
      <c r="K859" s="230"/>
      <c r="L859" s="235"/>
      <c r="M859" s="236"/>
      <c r="N859" s="237"/>
      <c r="O859" s="237"/>
      <c r="P859" s="237"/>
      <c r="Q859" s="237"/>
      <c r="R859" s="237"/>
      <c r="S859" s="237"/>
      <c r="T859" s="238"/>
      <c r="AT859" s="239" t="s">
        <v>177</v>
      </c>
      <c r="AU859" s="239" t="s">
        <v>80</v>
      </c>
      <c r="AV859" s="13" t="s">
        <v>80</v>
      </c>
      <c r="AW859" s="13" t="s">
        <v>35</v>
      </c>
      <c r="AX859" s="13" t="s">
        <v>78</v>
      </c>
      <c r="AY859" s="239" t="s">
        <v>168</v>
      </c>
    </row>
    <row r="860" spans="2:65" s="11" customFormat="1" ht="29.85" customHeight="1">
      <c r="B860" s="188"/>
      <c r="C860" s="189"/>
      <c r="D860" s="202" t="s">
        <v>70</v>
      </c>
      <c r="E860" s="203" t="s">
        <v>1230</v>
      </c>
      <c r="F860" s="203" t="s">
        <v>1231</v>
      </c>
      <c r="G860" s="189"/>
      <c r="H860" s="189"/>
      <c r="I860" s="192"/>
      <c r="J860" s="204">
        <f>BK860</f>
        <v>0</v>
      </c>
      <c r="K860" s="189"/>
      <c r="L860" s="194"/>
      <c r="M860" s="195"/>
      <c r="N860" s="196"/>
      <c r="O860" s="196"/>
      <c r="P860" s="197">
        <f>SUM(P861:P874)</f>
        <v>0</v>
      </c>
      <c r="Q860" s="196"/>
      <c r="R860" s="197">
        <f>SUM(R861:R874)</f>
        <v>3.12336E-2</v>
      </c>
      <c r="S860" s="196"/>
      <c r="T860" s="198">
        <f>SUM(T861:T874)</f>
        <v>1.2641999999999999E-2</v>
      </c>
      <c r="AR860" s="199" t="s">
        <v>80</v>
      </c>
      <c r="AT860" s="200" t="s">
        <v>70</v>
      </c>
      <c r="AU860" s="200" t="s">
        <v>78</v>
      </c>
      <c r="AY860" s="199" t="s">
        <v>168</v>
      </c>
      <c r="BK860" s="201">
        <f>SUM(BK861:BK874)</f>
        <v>0</v>
      </c>
    </row>
    <row r="861" spans="2:65" s="1" customFormat="1" ht="22.5" customHeight="1">
      <c r="B861" s="42"/>
      <c r="C861" s="205" t="s">
        <v>1111</v>
      </c>
      <c r="D861" s="205" t="s">
        <v>170</v>
      </c>
      <c r="E861" s="206" t="s">
        <v>2779</v>
      </c>
      <c r="F861" s="207" t="s">
        <v>2780</v>
      </c>
      <c r="G861" s="208" t="s">
        <v>173</v>
      </c>
      <c r="H861" s="209">
        <v>29.4</v>
      </c>
      <c r="I861" s="210"/>
      <c r="J861" s="211">
        <f>ROUND(I861*H861,2)</f>
        <v>0</v>
      </c>
      <c r="K861" s="207" t="s">
        <v>174</v>
      </c>
      <c r="L861" s="62"/>
      <c r="M861" s="212" t="s">
        <v>21</v>
      </c>
      <c r="N861" s="213" t="s">
        <v>42</v>
      </c>
      <c r="O861" s="43"/>
      <c r="P861" s="214">
        <f>O861*H861</f>
        <v>0</v>
      </c>
      <c r="Q861" s="214">
        <v>0</v>
      </c>
      <c r="R861" s="214">
        <f>Q861*H861</f>
        <v>0</v>
      </c>
      <c r="S861" s="214">
        <v>4.2999999999999999E-4</v>
      </c>
      <c r="T861" s="215">
        <f>S861*H861</f>
        <v>1.2641999999999999E-2</v>
      </c>
      <c r="AR861" s="25" t="s">
        <v>286</v>
      </c>
      <c r="AT861" s="25" t="s">
        <v>170</v>
      </c>
      <c r="AU861" s="25" t="s">
        <v>80</v>
      </c>
      <c r="AY861" s="25" t="s">
        <v>168</v>
      </c>
      <c r="BE861" s="216">
        <f>IF(N861="základní",J861,0)</f>
        <v>0</v>
      </c>
      <c r="BF861" s="216">
        <f>IF(N861="snížená",J861,0)</f>
        <v>0</v>
      </c>
      <c r="BG861" s="216">
        <f>IF(N861="zákl. přenesená",J861,0)</f>
        <v>0</v>
      </c>
      <c r="BH861" s="216">
        <f>IF(N861="sníž. přenesená",J861,0)</f>
        <v>0</v>
      </c>
      <c r="BI861" s="216">
        <f>IF(N861="nulová",J861,0)</f>
        <v>0</v>
      </c>
      <c r="BJ861" s="25" t="s">
        <v>78</v>
      </c>
      <c r="BK861" s="216">
        <f>ROUND(I861*H861,2)</f>
        <v>0</v>
      </c>
      <c r="BL861" s="25" t="s">
        <v>286</v>
      </c>
      <c r="BM861" s="25" t="s">
        <v>2781</v>
      </c>
    </row>
    <row r="862" spans="2:65" s="12" customFormat="1" ht="13.5">
      <c r="B862" s="217"/>
      <c r="C862" s="218"/>
      <c r="D862" s="219" t="s">
        <v>177</v>
      </c>
      <c r="E862" s="220" t="s">
        <v>21</v>
      </c>
      <c r="F862" s="221" t="s">
        <v>1240</v>
      </c>
      <c r="G862" s="218"/>
      <c r="H862" s="222" t="s">
        <v>21</v>
      </c>
      <c r="I862" s="223"/>
      <c r="J862" s="218"/>
      <c r="K862" s="218"/>
      <c r="L862" s="224"/>
      <c r="M862" s="225"/>
      <c r="N862" s="226"/>
      <c r="O862" s="226"/>
      <c r="P862" s="226"/>
      <c r="Q862" s="226"/>
      <c r="R862" s="226"/>
      <c r="S862" s="226"/>
      <c r="T862" s="227"/>
      <c r="AT862" s="228" t="s">
        <v>177</v>
      </c>
      <c r="AU862" s="228" t="s">
        <v>80</v>
      </c>
      <c r="AV862" s="12" t="s">
        <v>78</v>
      </c>
      <c r="AW862" s="12" t="s">
        <v>35</v>
      </c>
      <c r="AX862" s="12" t="s">
        <v>71</v>
      </c>
      <c r="AY862" s="228" t="s">
        <v>168</v>
      </c>
    </row>
    <row r="863" spans="2:65" s="13" customFormat="1" ht="13.5">
      <c r="B863" s="229"/>
      <c r="C863" s="230"/>
      <c r="D863" s="242" t="s">
        <v>177</v>
      </c>
      <c r="E863" s="252" t="s">
        <v>21</v>
      </c>
      <c r="F863" s="253" t="s">
        <v>2782</v>
      </c>
      <c r="G863" s="230"/>
      <c r="H863" s="254">
        <v>29.4</v>
      </c>
      <c r="I863" s="234"/>
      <c r="J863" s="230"/>
      <c r="K863" s="230"/>
      <c r="L863" s="235"/>
      <c r="M863" s="236"/>
      <c r="N863" s="237"/>
      <c r="O863" s="237"/>
      <c r="P863" s="237"/>
      <c r="Q863" s="237"/>
      <c r="R863" s="237"/>
      <c r="S863" s="237"/>
      <c r="T863" s="238"/>
      <c r="AT863" s="239" t="s">
        <v>177</v>
      </c>
      <c r="AU863" s="239" t="s">
        <v>80</v>
      </c>
      <c r="AV863" s="13" t="s">
        <v>80</v>
      </c>
      <c r="AW863" s="13" t="s">
        <v>35</v>
      </c>
      <c r="AX863" s="13" t="s">
        <v>78</v>
      </c>
      <c r="AY863" s="239" t="s">
        <v>168</v>
      </c>
    </row>
    <row r="864" spans="2:65" s="1" customFormat="1" ht="31.5" customHeight="1">
      <c r="B864" s="42"/>
      <c r="C864" s="205" t="s">
        <v>1116</v>
      </c>
      <c r="D864" s="205" t="s">
        <v>170</v>
      </c>
      <c r="E864" s="206" t="s">
        <v>2783</v>
      </c>
      <c r="F864" s="207" t="s">
        <v>2784</v>
      </c>
      <c r="G864" s="208" t="s">
        <v>173</v>
      </c>
      <c r="H864" s="209">
        <v>5.5439999999999996</v>
      </c>
      <c r="I864" s="210"/>
      <c r="J864" s="211">
        <f>ROUND(I864*H864,2)</f>
        <v>0</v>
      </c>
      <c r="K864" s="207" t="s">
        <v>174</v>
      </c>
      <c r="L864" s="62"/>
      <c r="M864" s="212" t="s">
        <v>21</v>
      </c>
      <c r="N864" s="213" t="s">
        <v>42</v>
      </c>
      <c r="O864" s="43"/>
      <c r="P864" s="214">
        <f>O864*H864</f>
        <v>0</v>
      </c>
      <c r="Q864" s="214">
        <v>2.4000000000000001E-4</v>
      </c>
      <c r="R864" s="214">
        <f>Q864*H864</f>
        <v>1.3305599999999999E-3</v>
      </c>
      <c r="S864" s="214">
        <v>0</v>
      </c>
      <c r="T864" s="215">
        <f>S864*H864</f>
        <v>0</v>
      </c>
      <c r="AR864" s="25" t="s">
        <v>286</v>
      </c>
      <c r="AT864" s="25" t="s">
        <v>170</v>
      </c>
      <c r="AU864" s="25" t="s">
        <v>80</v>
      </c>
      <c r="AY864" s="25" t="s">
        <v>168</v>
      </c>
      <c r="BE864" s="216">
        <f>IF(N864="základní",J864,0)</f>
        <v>0</v>
      </c>
      <c r="BF864" s="216">
        <f>IF(N864="snížená",J864,0)</f>
        <v>0</v>
      </c>
      <c r="BG864" s="216">
        <f>IF(N864="zákl. přenesená",J864,0)</f>
        <v>0</v>
      </c>
      <c r="BH864" s="216">
        <f>IF(N864="sníž. přenesená",J864,0)</f>
        <v>0</v>
      </c>
      <c r="BI864" s="216">
        <f>IF(N864="nulová",J864,0)</f>
        <v>0</v>
      </c>
      <c r="BJ864" s="25" t="s">
        <v>78</v>
      </c>
      <c r="BK864" s="216">
        <f>ROUND(I864*H864,2)</f>
        <v>0</v>
      </c>
      <c r="BL864" s="25" t="s">
        <v>286</v>
      </c>
      <c r="BM864" s="25" t="s">
        <v>2785</v>
      </c>
    </row>
    <row r="865" spans="2:65" s="12" customFormat="1" ht="13.5">
      <c r="B865" s="217"/>
      <c r="C865" s="218"/>
      <c r="D865" s="219" t="s">
        <v>177</v>
      </c>
      <c r="E865" s="220" t="s">
        <v>21</v>
      </c>
      <c r="F865" s="221" t="s">
        <v>2361</v>
      </c>
      <c r="G865" s="218"/>
      <c r="H865" s="222" t="s">
        <v>21</v>
      </c>
      <c r="I865" s="223"/>
      <c r="J865" s="218"/>
      <c r="K865" s="218"/>
      <c r="L865" s="224"/>
      <c r="M865" s="225"/>
      <c r="N865" s="226"/>
      <c r="O865" s="226"/>
      <c r="P865" s="226"/>
      <c r="Q865" s="226"/>
      <c r="R865" s="226"/>
      <c r="S865" s="226"/>
      <c r="T865" s="227"/>
      <c r="AT865" s="228" t="s">
        <v>177</v>
      </c>
      <c r="AU865" s="228" t="s">
        <v>80</v>
      </c>
      <c r="AV865" s="12" t="s">
        <v>78</v>
      </c>
      <c r="AW865" s="12" t="s">
        <v>35</v>
      </c>
      <c r="AX865" s="12" t="s">
        <v>71</v>
      </c>
      <c r="AY865" s="228" t="s">
        <v>168</v>
      </c>
    </row>
    <row r="866" spans="2:65" s="13" customFormat="1" ht="13.5">
      <c r="B866" s="229"/>
      <c r="C866" s="230"/>
      <c r="D866" s="242" t="s">
        <v>177</v>
      </c>
      <c r="E866" s="252" t="s">
        <v>21</v>
      </c>
      <c r="F866" s="253" t="s">
        <v>2773</v>
      </c>
      <c r="G866" s="230"/>
      <c r="H866" s="254">
        <v>5.5439999999999996</v>
      </c>
      <c r="I866" s="234"/>
      <c r="J866" s="230"/>
      <c r="K866" s="230"/>
      <c r="L866" s="235"/>
      <c r="M866" s="236"/>
      <c r="N866" s="237"/>
      <c r="O866" s="237"/>
      <c r="P866" s="237"/>
      <c r="Q866" s="237"/>
      <c r="R866" s="237"/>
      <c r="S866" s="237"/>
      <c r="T866" s="238"/>
      <c r="AT866" s="239" t="s">
        <v>177</v>
      </c>
      <c r="AU866" s="239" t="s">
        <v>80</v>
      </c>
      <c r="AV866" s="13" t="s">
        <v>80</v>
      </c>
      <c r="AW866" s="13" t="s">
        <v>35</v>
      </c>
      <c r="AX866" s="13" t="s">
        <v>78</v>
      </c>
      <c r="AY866" s="239" t="s">
        <v>168</v>
      </c>
    </row>
    <row r="867" spans="2:65" s="1" customFormat="1" ht="22.5" customHeight="1">
      <c r="B867" s="42"/>
      <c r="C867" s="255" t="s">
        <v>1122</v>
      </c>
      <c r="D867" s="255" t="s">
        <v>253</v>
      </c>
      <c r="E867" s="256" t="s">
        <v>2786</v>
      </c>
      <c r="F867" s="257" t="s">
        <v>2787</v>
      </c>
      <c r="G867" s="258" t="s">
        <v>173</v>
      </c>
      <c r="H867" s="259">
        <v>5.6550000000000002</v>
      </c>
      <c r="I867" s="260"/>
      <c r="J867" s="261">
        <f>ROUND(I867*H867,2)</f>
        <v>0</v>
      </c>
      <c r="K867" s="257" t="s">
        <v>174</v>
      </c>
      <c r="L867" s="262"/>
      <c r="M867" s="263" t="s">
        <v>21</v>
      </c>
      <c r="N867" s="264" t="s">
        <v>42</v>
      </c>
      <c r="O867" s="43"/>
      <c r="P867" s="214">
        <f>O867*H867</f>
        <v>0</v>
      </c>
      <c r="Q867" s="214">
        <v>2.3999999999999998E-3</v>
      </c>
      <c r="R867" s="214">
        <f>Q867*H867</f>
        <v>1.3571999999999999E-2</v>
      </c>
      <c r="S867" s="214">
        <v>0</v>
      </c>
      <c r="T867" s="215">
        <f>S867*H867</f>
        <v>0</v>
      </c>
      <c r="AR867" s="25" t="s">
        <v>402</v>
      </c>
      <c r="AT867" s="25" t="s">
        <v>253</v>
      </c>
      <c r="AU867" s="25" t="s">
        <v>80</v>
      </c>
      <c r="AY867" s="25" t="s">
        <v>168</v>
      </c>
      <c r="BE867" s="216">
        <f>IF(N867="základní",J867,0)</f>
        <v>0</v>
      </c>
      <c r="BF867" s="216">
        <f>IF(N867="snížená",J867,0)</f>
        <v>0</v>
      </c>
      <c r="BG867" s="216">
        <f>IF(N867="zákl. přenesená",J867,0)</f>
        <v>0</v>
      </c>
      <c r="BH867" s="216">
        <f>IF(N867="sníž. přenesená",J867,0)</f>
        <v>0</v>
      </c>
      <c r="BI867" s="216">
        <f>IF(N867="nulová",J867,0)</f>
        <v>0</v>
      </c>
      <c r="BJ867" s="25" t="s">
        <v>78</v>
      </c>
      <c r="BK867" s="216">
        <f>ROUND(I867*H867,2)</f>
        <v>0</v>
      </c>
      <c r="BL867" s="25" t="s">
        <v>286</v>
      </c>
      <c r="BM867" s="25" t="s">
        <v>2788</v>
      </c>
    </row>
    <row r="868" spans="2:65" s="13" customFormat="1" ht="13.5">
      <c r="B868" s="229"/>
      <c r="C868" s="230"/>
      <c r="D868" s="242" t="s">
        <v>177</v>
      </c>
      <c r="E868" s="230"/>
      <c r="F868" s="253" t="s">
        <v>2789</v>
      </c>
      <c r="G868" s="230"/>
      <c r="H868" s="254">
        <v>5.6550000000000002</v>
      </c>
      <c r="I868" s="234"/>
      <c r="J868" s="230"/>
      <c r="K868" s="230"/>
      <c r="L868" s="235"/>
      <c r="M868" s="236"/>
      <c r="N868" s="237"/>
      <c r="O868" s="237"/>
      <c r="P868" s="237"/>
      <c r="Q868" s="237"/>
      <c r="R868" s="237"/>
      <c r="S868" s="237"/>
      <c r="T868" s="238"/>
      <c r="AT868" s="239" t="s">
        <v>177</v>
      </c>
      <c r="AU868" s="239" t="s">
        <v>80</v>
      </c>
      <c r="AV868" s="13" t="s">
        <v>80</v>
      </c>
      <c r="AW868" s="13" t="s">
        <v>6</v>
      </c>
      <c r="AX868" s="13" t="s">
        <v>78</v>
      </c>
      <c r="AY868" s="239" t="s">
        <v>168</v>
      </c>
    </row>
    <row r="869" spans="2:65" s="1" customFormat="1" ht="22.5" customHeight="1">
      <c r="B869" s="42"/>
      <c r="C869" s="205" t="s">
        <v>1130</v>
      </c>
      <c r="D869" s="205" t="s">
        <v>170</v>
      </c>
      <c r="E869" s="206" t="s">
        <v>1288</v>
      </c>
      <c r="F869" s="207" t="s">
        <v>1289</v>
      </c>
      <c r="G869" s="208" t="s">
        <v>173</v>
      </c>
      <c r="H869" s="209">
        <v>5.5439999999999996</v>
      </c>
      <c r="I869" s="210"/>
      <c r="J869" s="211">
        <f>ROUND(I869*H869,2)</f>
        <v>0</v>
      </c>
      <c r="K869" s="207" t="s">
        <v>174</v>
      </c>
      <c r="L869" s="62"/>
      <c r="M869" s="212" t="s">
        <v>21</v>
      </c>
      <c r="N869" s="213" t="s">
        <v>42</v>
      </c>
      <c r="O869" s="43"/>
      <c r="P869" s="214">
        <f>O869*H869</f>
        <v>0</v>
      </c>
      <c r="Q869" s="214">
        <v>1.16E-3</v>
      </c>
      <c r="R869" s="214">
        <f>Q869*H869</f>
        <v>6.4310399999999998E-3</v>
      </c>
      <c r="S869" s="214">
        <v>0</v>
      </c>
      <c r="T869" s="215">
        <f>S869*H869</f>
        <v>0</v>
      </c>
      <c r="AR869" s="25" t="s">
        <v>286</v>
      </c>
      <c r="AT869" s="25" t="s">
        <v>170</v>
      </c>
      <c r="AU869" s="25" t="s">
        <v>80</v>
      </c>
      <c r="AY869" s="25" t="s">
        <v>168</v>
      </c>
      <c r="BE869" s="216">
        <f>IF(N869="základní",J869,0)</f>
        <v>0</v>
      </c>
      <c r="BF869" s="216">
        <f>IF(N869="snížená",J869,0)</f>
        <v>0</v>
      </c>
      <c r="BG869" s="216">
        <f>IF(N869="zákl. přenesená",J869,0)</f>
        <v>0</v>
      </c>
      <c r="BH869" s="216">
        <f>IF(N869="sníž. přenesená",J869,0)</f>
        <v>0</v>
      </c>
      <c r="BI869" s="216">
        <f>IF(N869="nulová",J869,0)</f>
        <v>0</v>
      </c>
      <c r="BJ869" s="25" t="s">
        <v>78</v>
      </c>
      <c r="BK869" s="216">
        <f>ROUND(I869*H869,2)</f>
        <v>0</v>
      </c>
      <c r="BL869" s="25" t="s">
        <v>286</v>
      </c>
      <c r="BM869" s="25" t="s">
        <v>2790</v>
      </c>
    </row>
    <row r="870" spans="2:65" s="12" customFormat="1" ht="13.5">
      <c r="B870" s="217"/>
      <c r="C870" s="218"/>
      <c r="D870" s="219" t="s">
        <v>177</v>
      </c>
      <c r="E870" s="220" t="s">
        <v>21</v>
      </c>
      <c r="F870" s="221" t="s">
        <v>2361</v>
      </c>
      <c r="G870" s="218"/>
      <c r="H870" s="222" t="s">
        <v>21</v>
      </c>
      <c r="I870" s="223"/>
      <c r="J870" s="218"/>
      <c r="K870" s="218"/>
      <c r="L870" s="224"/>
      <c r="M870" s="225"/>
      <c r="N870" s="226"/>
      <c r="O870" s="226"/>
      <c r="P870" s="226"/>
      <c r="Q870" s="226"/>
      <c r="R870" s="226"/>
      <c r="S870" s="226"/>
      <c r="T870" s="227"/>
      <c r="AT870" s="228" t="s">
        <v>177</v>
      </c>
      <c r="AU870" s="228" t="s">
        <v>80</v>
      </c>
      <c r="AV870" s="12" t="s">
        <v>78</v>
      </c>
      <c r="AW870" s="12" t="s">
        <v>35</v>
      </c>
      <c r="AX870" s="12" t="s">
        <v>71</v>
      </c>
      <c r="AY870" s="228" t="s">
        <v>168</v>
      </c>
    </row>
    <row r="871" spans="2:65" s="13" customFormat="1" ht="13.5">
      <c r="B871" s="229"/>
      <c r="C871" s="230"/>
      <c r="D871" s="242" t="s">
        <v>177</v>
      </c>
      <c r="E871" s="252" t="s">
        <v>21</v>
      </c>
      <c r="F871" s="253" t="s">
        <v>2773</v>
      </c>
      <c r="G871" s="230"/>
      <c r="H871" s="254">
        <v>5.5439999999999996</v>
      </c>
      <c r="I871" s="234"/>
      <c r="J871" s="230"/>
      <c r="K871" s="230"/>
      <c r="L871" s="235"/>
      <c r="M871" s="236"/>
      <c r="N871" s="237"/>
      <c r="O871" s="237"/>
      <c r="P871" s="237"/>
      <c r="Q871" s="237"/>
      <c r="R871" s="237"/>
      <c r="S871" s="237"/>
      <c r="T871" s="238"/>
      <c r="AT871" s="239" t="s">
        <v>177</v>
      </c>
      <c r="AU871" s="239" t="s">
        <v>80</v>
      </c>
      <c r="AV871" s="13" t="s">
        <v>80</v>
      </c>
      <c r="AW871" s="13" t="s">
        <v>35</v>
      </c>
      <c r="AX871" s="13" t="s">
        <v>78</v>
      </c>
      <c r="AY871" s="239" t="s">
        <v>168</v>
      </c>
    </row>
    <row r="872" spans="2:65" s="1" customFormat="1" ht="22.5" customHeight="1">
      <c r="B872" s="42"/>
      <c r="C872" s="255" t="s">
        <v>1141</v>
      </c>
      <c r="D872" s="255" t="s">
        <v>253</v>
      </c>
      <c r="E872" s="256" t="s">
        <v>1293</v>
      </c>
      <c r="F872" s="257" t="s">
        <v>1294</v>
      </c>
      <c r="G872" s="258" t="s">
        <v>208</v>
      </c>
      <c r="H872" s="259">
        <v>0.39600000000000002</v>
      </c>
      <c r="I872" s="260"/>
      <c r="J872" s="261">
        <f>ROUND(I872*H872,2)</f>
        <v>0</v>
      </c>
      <c r="K872" s="257" t="s">
        <v>174</v>
      </c>
      <c r="L872" s="262"/>
      <c r="M872" s="263" t="s">
        <v>21</v>
      </c>
      <c r="N872" s="264" t="s">
        <v>42</v>
      </c>
      <c r="O872" s="43"/>
      <c r="P872" s="214">
        <f>O872*H872</f>
        <v>0</v>
      </c>
      <c r="Q872" s="214">
        <v>2.5000000000000001E-2</v>
      </c>
      <c r="R872" s="214">
        <f>Q872*H872</f>
        <v>9.9000000000000008E-3</v>
      </c>
      <c r="S872" s="214">
        <v>0</v>
      </c>
      <c r="T872" s="215">
        <f>S872*H872</f>
        <v>0</v>
      </c>
      <c r="AR872" s="25" t="s">
        <v>402</v>
      </c>
      <c r="AT872" s="25" t="s">
        <v>253</v>
      </c>
      <c r="AU872" s="25" t="s">
        <v>80</v>
      </c>
      <c r="AY872" s="25" t="s">
        <v>168</v>
      </c>
      <c r="BE872" s="216">
        <f>IF(N872="základní",J872,0)</f>
        <v>0</v>
      </c>
      <c r="BF872" s="216">
        <f>IF(N872="snížená",J872,0)</f>
        <v>0</v>
      </c>
      <c r="BG872" s="216">
        <f>IF(N872="zákl. přenesená",J872,0)</f>
        <v>0</v>
      </c>
      <c r="BH872" s="216">
        <f>IF(N872="sníž. přenesená",J872,0)</f>
        <v>0</v>
      </c>
      <c r="BI872" s="216">
        <f>IF(N872="nulová",J872,0)</f>
        <v>0</v>
      </c>
      <c r="BJ872" s="25" t="s">
        <v>78</v>
      </c>
      <c r="BK872" s="216">
        <f>ROUND(I872*H872,2)</f>
        <v>0</v>
      </c>
      <c r="BL872" s="25" t="s">
        <v>286</v>
      </c>
      <c r="BM872" s="25" t="s">
        <v>2791</v>
      </c>
    </row>
    <row r="873" spans="2:65" s="13" customFormat="1" ht="13.5">
      <c r="B873" s="229"/>
      <c r="C873" s="230"/>
      <c r="D873" s="242" t="s">
        <v>177</v>
      </c>
      <c r="E873" s="252" t="s">
        <v>21</v>
      </c>
      <c r="F873" s="253" t="s">
        <v>2792</v>
      </c>
      <c r="G873" s="230"/>
      <c r="H873" s="254">
        <v>0.39600000000000002</v>
      </c>
      <c r="I873" s="234"/>
      <c r="J873" s="230"/>
      <c r="K873" s="230"/>
      <c r="L873" s="235"/>
      <c r="M873" s="236"/>
      <c r="N873" s="237"/>
      <c r="O873" s="237"/>
      <c r="P873" s="237"/>
      <c r="Q873" s="237"/>
      <c r="R873" s="237"/>
      <c r="S873" s="237"/>
      <c r="T873" s="238"/>
      <c r="AT873" s="239" t="s">
        <v>177</v>
      </c>
      <c r="AU873" s="239" t="s">
        <v>80</v>
      </c>
      <c r="AV873" s="13" t="s">
        <v>80</v>
      </c>
      <c r="AW873" s="13" t="s">
        <v>35</v>
      </c>
      <c r="AX873" s="13" t="s">
        <v>78</v>
      </c>
      <c r="AY873" s="239" t="s">
        <v>168</v>
      </c>
    </row>
    <row r="874" spans="2:65" s="1" customFormat="1" ht="22.5" customHeight="1">
      <c r="B874" s="42"/>
      <c r="C874" s="205" t="s">
        <v>1150</v>
      </c>
      <c r="D874" s="205" t="s">
        <v>170</v>
      </c>
      <c r="E874" s="206" t="s">
        <v>2793</v>
      </c>
      <c r="F874" s="207" t="s">
        <v>2794</v>
      </c>
      <c r="G874" s="208" t="s">
        <v>1153</v>
      </c>
      <c r="H874" s="279"/>
      <c r="I874" s="210"/>
      <c r="J874" s="211">
        <f>ROUND(I874*H874,2)</f>
        <v>0</v>
      </c>
      <c r="K874" s="207" t="s">
        <v>174</v>
      </c>
      <c r="L874" s="62"/>
      <c r="M874" s="212" t="s">
        <v>21</v>
      </c>
      <c r="N874" s="213" t="s">
        <v>42</v>
      </c>
      <c r="O874" s="43"/>
      <c r="P874" s="214">
        <f>O874*H874</f>
        <v>0</v>
      </c>
      <c r="Q874" s="214">
        <v>0</v>
      </c>
      <c r="R874" s="214">
        <f>Q874*H874</f>
        <v>0</v>
      </c>
      <c r="S874" s="214">
        <v>0</v>
      </c>
      <c r="T874" s="215">
        <f>S874*H874</f>
        <v>0</v>
      </c>
      <c r="AR874" s="25" t="s">
        <v>286</v>
      </c>
      <c r="AT874" s="25" t="s">
        <v>170</v>
      </c>
      <c r="AU874" s="25" t="s">
        <v>80</v>
      </c>
      <c r="AY874" s="25" t="s">
        <v>168</v>
      </c>
      <c r="BE874" s="216">
        <f>IF(N874="základní",J874,0)</f>
        <v>0</v>
      </c>
      <c r="BF874" s="216">
        <f>IF(N874="snížená",J874,0)</f>
        <v>0</v>
      </c>
      <c r="BG874" s="216">
        <f>IF(N874="zákl. přenesená",J874,0)</f>
        <v>0</v>
      </c>
      <c r="BH874" s="216">
        <f>IF(N874="sníž. přenesená",J874,0)</f>
        <v>0</v>
      </c>
      <c r="BI874" s="216">
        <f>IF(N874="nulová",J874,0)</f>
        <v>0</v>
      </c>
      <c r="BJ874" s="25" t="s">
        <v>78</v>
      </c>
      <c r="BK874" s="216">
        <f>ROUND(I874*H874,2)</f>
        <v>0</v>
      </c>
      <c r="BL874" s="25" t="s">
        <v>286</v>
      </c>
      <c r="BM874" s="25" t="s">
        <v>2795</v>
      </c>
    </row>
    <row r="875" spans="2:65" s="11" customFormat="1" ht="29.85" customHeight="1">
      <c r="B875" s="188"/>
      <c r="C875" s="189"/>
      <c r="D875" s="202" t="s">
        <v>70</v>
      </c>
      <c r="E875" s="203" t="s">
        <v>1327</v>
      </c>
      <c r="F875" s="203" t="s">
        <v>1328</v>
      </c>
      <c r="G875" s="189"/>
      <c r="H875" s="189"/>
      <c r="I875" s="192"/>
      <c r="J875" s="204">
        <f>BK875</f>
        <v>0</v>
      </c>
      <c r="K875" s="189"/>
      <c r="L875" s="194"/>
      <c r="M875" s="195"/>
      <c r="N875" s="196"/>
      <c r="O875" s="196"/>
      <c r="P875" s="197">
        <f>SUM(P876:P877)</f>
        <v>0</v>
      </c>
      <c r="Q875" s="196"/>
      <c r="R875" s="197">
        <f>SUM(R876:R877)</f>
        <v>0</v>
      </c>
      <c r="S875" s="196"/>
      <c r="T875" s="198">
        <f>SUM(T876:T877)</f>
        <v>0.49</v>
      </c>
      <c r="AR875" s="199" t="s">
        <v>80</v>
      </c>
      <c r="AT875" s="200" t="s">
        <v>70</v>
      </c>
      <c r="AU875" s="200" t="s">
        <v>78</v>
      </c>
      <c r="AY875" s="199" t="s">
        <v>168</v>
      </c>
      <c r="BK875" s="201">
        <f>SUM(BK876:BK877)</f>
        <v>0</v>
      </c>
    </row>
    <row r="876" spans="2:65" s="1" customFormat="1" ht="22.5" customHeight="1">
      <c r="B876" s="42"/>
      <c r="C876" s="205" t="s">
        <v>1157</v>
      </c>
      <c r="D876" s="205" t="s">
        <v>170</v>
      </c>
      <c r="E876" s="206" t="s">
        <v>1354</v>
      </c>
      <c r="F876" s="207" t="s">
        <v>1355</v>
      </c>
      <c r="G876" s="208" t="s">
        <v>202</v>
      </c>
      <c r="H876" s="209">
        <v>98</v>
      </c>
      <c r="I876" s="210"/>
      <c r="J876" s="211">
        <f>ROUND(I876*H876,2)</f>
        <v>0</v>
      </c>
      <c r="K876" s="207" t="s">
        <v>21</v>
      </c>
      <c r="L876" s="62"/>
      <c r="M876" s="212" t="s">
        <v>21</v>
      </c>
      <c r="N876" s="213" t="s">
        <v>42</v>
      </c>
      <c r="O876" s="43"/>
      <c r="P876" s="214">
        <f>O876*H876</f>
        <v>0</v>
      </c>
      <c r="Q876" s="214">
        <v>0</v>
      </c>
      <c r="R876" s="214">
        <f>Q876*H876</f>
        <v>0</v>
      </c>
      <c r="S876" s="214">
        <v>5.0000000000000001E-3</v>
      </c>
      <c r="T876" s="215">
        <f>S876*H876</f>
        <v>0.49</v>
      </c>
      <c r="AR876" s="25" t="s">
        <v>286</v>
      </c>
      <c r="AT876" s="25" t="s">
        <v>170</v>
      </c>
      <c r="AU876" s="25" t="s">
        <v>80</v>
      </c>
      <c r="AY876" s="25" t="s">
        <v>168</v>
      </c>
      <c r="BE876" s="216">
        <f>IF(N876="základní",J876,0)</f>
        <v>0</v>
      </c>
      <c r="BF876" s="216">
        <f>IF(N876="snížená",J876,0)</f>
        <v>0</v>
      </c>
      <c r="BG876" s="216">
        <f>IF(N876="zákl. přenesená",J876,0)</f>
        <v>0</v>
      </c>
      <c r="BH876" s="216">
        <f>IF(N876="sníž. přenesená",J876,0)</f>
        <v>0</v>
      </c>
      <c r="BI876" s="216">
        <f>IF(N876="nulová",J876,0)</f>
        <v>0</v>
      </c>
      <c r="BJ876" s="25" t="s">
        <v>78</v>
      </c>
      <c r="BK876" s="216">
        <f>ROUND(I876*H876,2)</f>
        <v>0</v>
      </c>
      <c r="BL876" s="25" t="s">
        <v>286</v>
      </c>
      <c r="BM876" s="25" t="s">
        <v>2796</v>
      </c>
    </row>
    <row r="877" spans="2:65" s="13" customFormat="1" ht="13.5">
      <c r="B877" s="229"/>
      <c r="C877" s="230"/>
      <c r="D877" s="219" t="s">
        <v>177</v>
      </c>
      <c r="E877" s="231" t="s">
        <v>21</v>
      </c>
      <c r="F877" s="232" t="s">
        <v>2797</v>
      </c>
      <c r="G877" s="230"/>
      <c r="H877" s="233">
        <v>98</v>
      </c>
      <c r="I877" s="234"/>
      <c r="J877" s="230"/>
      <c r="K877" s="230"/>
      <c r="L877" s="235"/>
      <c r="M877" s="236"/>
      <c r="N877" s="237"/>
      <c r="O877" s="237"/>
      <c r="P877" s="237"/>
      <c r="Q877" s="237"/>
      <c r="R877" s="237"/>
      <c r="S877" s="237"/>
      <c r="T877" s="238"/>
      <c r="AT877" s="239" t="s">
        <v>177</v>
      </c>
      <c r="AU877" s="239" t="s">
        <v>80</v>
      </c>
      <c r="AV877" s="13" t="s">
        <v>80</v>
      </c>
      <c r="AW877" s="13" t="s">
        <v>35</v>
      </c>
      <c r="AX877" s="13" t="s">
        <v>78</v>
      </c>
      <c r="AY877" s="239" t="s">
        <v>168</v>
      </c>
    </row>
    <row r="878" spans="2:65" s="11" customFormat="1" ht="29.85" customHeight="1">
      <c r="B878" s="188"/>
      <c r="C878" s="189"/>
      <c r="D878" s="202" t="s">
        <v>70</v>
      </c>
      <c r="E878" s="203" t="s">
        <v>1401</v>
      </c>
      <c r="F878" s="203" t="s">
        <v>1402</v>
      </c>
      <c r="G878" s="189"/>
      <c r="H878" s="189"/>
      <c r="I878" s="192"/>
      <c r="J878" s="204">
        <f>BK878</f>
        <v>0</v>
      </c>
      <c r="K878" s="189"/>
      <c r="L878" s="194"/>
      <c r="M878" s="195"/>
      <c r="N878" s="196"/>
      <c r="O878" s="196"/>
      <c r="P878" s="197">
        <f>SUM(P879:P901)</f>
        <v>0</v>
      </c>
      <c r="Q878" s="196"/>
      <c r="R878" s="197">
        <f>SUM(R879:R901)</f>
        <v>0.56487029999999994</v>
      </c>
      <c r="S878" s="196"/>
      <c r="T878" s="198">
        <f>SUM(T879:T901)</f>
        <v>0.66451789999999999</v>
      </c>
      <c r="AR878" s="199" t="s">
        <v>80</v>
      </c>
      <c r="AT878" s="200" t="s">
        <v>70</v>
      </c>
      <c r="AU878" s="200" t="s">
        <v>78</v>
      </c>
      <c r="AY878" s="199" t="s">
        <v>168</v>
      </c>
      <c r="BK878" s="201">
        <f>SUM(BK879:BK901)</f>
        <v>0</v>
      </c>
    </row>
    <row r="879" spans="2:65" s="1" customFormat="1" ht="22.5" customHeight="1">
      <c r="B879" s="42"/>
      <c r="C879" s="205" t="s">
        <v>1163</v>
      </c>
      <c r="D879" s="205" t="s">
        <v>170</v>
      </c>
      <c r="E879" s="206" t="s">
        <v>1404</v>
      </c>
      <c r="F879" s="207" t="s">
        <v>1405</v>
      </c>
      <c r="G879" s="208" t="s">
        <v>173</v>
      </c>
      <c r="H879" s="209">
        <v>4.8600000000000003</v>
      </c>
      <c r="I879" s="210"/>
      <c r="J879" s="211">
        <f>ROUND(I879*H879,2)</f>
        <v>0</v>
      </c>
      <c r="K879" s="207" t="s">
        <v>174</v>
      </c>
      <c r="L879" s="62"/>
      <c r="M879" s="212" t="s">
        <v>21</v>
      </c>
      <c r="N879" s="213" t="s">
        <v>42</v>
      </c>
      <c r="O879" s="43"/>
      <c r="P879" s="214">
        <f>O879*H879</f>
        <v>0</v>
      </c>
      <c r="Q879" s="214">
        <v>0</v>
      </c>
      <c r="R879" s="214">
        <f>Q879*H879</f>
        <v>0</v>
      </c>
      <c r="S879" s="214">
        <v>5.94E-3</v>
      </c>
      <c r="T879" s="215">
        <f>S879*H879</f>
        <v>2.8868400000000002E-2</v>
      </c>
      <c r="AR879" s="25" t="s">
        <v>286</v>
      </c>
      <c r="AT879" s="25" t="s">
        <v>170</v>
      </c>
      <c r="AU879" s="25" t="s">
        <v>80</v>
      </c>
      <c r="AY879" s="25" t="s">
        <v>168</v>
      </c>
      <c r="BE879" s="216">
        <f>IF(N879="základní",J879,0)</f>
        <v>0</v>
      </c>
      <c r="BF879" s="216">
        <f>IF(N879="snížená",J879,0)</f>
        <v>0</v>
      </c>
      <c r="BG879" s="216">
        <f>IF(N879="zákl. přenesená",J879,0)</f>
        <v>0</v>
      </c>
      <c r="BH879" s="216">
        <f>IF(N879="sníž. přenesená",J879,0)</f>
        <v>0</v>
      </c>
      <c r="BI879" s="216">
        <f>IF(N879="nulová",J879,0)</f>
        <v>0</v>
      </c>
      <c r="BJ879" s="25" t="s">
        <v>78</v>
      </c>
      <c r="BK879" s="216">
        <f>ROUND(I879*H879,2)</f>
        <v>0</v>
      </c>
      <c r="BL879" s="25" t="s">
        <v>286</v>
      </c>
      <c r="BM879" s="25" t="s">
        <v>2798</v>
      </c>
    </row>
    <row r="880" spans="2:65" s="12" customFormat="1" ht="13.5">
      <c r="B880" s="217"/>
      <c r="C880" s="218"/>
      <c r="D880" s="219" t="s">
        <v>177</v>
      </c>
      <c r="E880" s="220" t="s">
        <v>21</v>
      </c>
      <c r="F880" s="221" t="s">
        <v>2799</v>
      </c>
      <c r="G880" s="218"/>
      <c r="H880" s="222" t="s">
        <v>21</v>
      </c>
      <c r="I880" s="223"/>
      <c r="J880" s="218"/>
      <c r="K880" s="218"/>
      <c r="L880" s="224"/>
      <c r="M880" s="225"/>
      <c r="N880" s="226"/>
      <c r="O880" s="226"/>
      <c r="P880" s="226"/>
      <c r="Q880" s="226"/>
      <c r="R880" s="226"/>
      <c r="S880" s="226"/>
      <c r="T880" s="227"/>
      <c r="AT880" s="228" t="s">
        <v>177</v>
      </c>
      <c r="AU880" s="228" t="s">
        <v>80</v>
      </c>
      <c r="AV880" s="12" t="s">
        <v>78</v>
      </c>
      <c r="AW880" s="12" t="s">
        <v>35</v>
      </c>
      <c r="AX880" s="12" t="s">
        <v>71</v>
      </c>
      <c r="AY880" s="228" t="s">
        <v>168</v>
      </c>
    </row>
    <row r="881" spans="2:65" s="13" customFormat="1" ht="13.5">
      <c r="B881" s="229"/>
      <c r="C881" s="230"/>
      <c r="D881" s="242" t="s">
        <v>177</v>
      </c>
      <c r="E881" s="252" t="s">
        <v>21</v>
      </c>
      <c r="F881" s="253" t="s">
        <v>2800</v>
      </c>
      <c r="G881" s="230"/>
      <c r="H881" s="254">
        <v>4.8600000000000003</v>
      </c>
      <c r="I881" s="234"/>
      <c r="J881" s="230"/>
      <c r="K881" s="230"/>
      <c r="L881" s="235"/>
      <c r="M881" s="236"/>
      <c r="N881" s="237"/>
      <c r="O881" s="237"/>
      <c r="P881" s="237"/>
      <c r="Q881" s="237"/>
      <c r="R881" s="237"/>
      <c r="S881" s="237"/>
      <c r="T881" s="238"/>
      <c r="AT881" s="239" t="s">
        <v>177</v>
      </c>
      <c r="AU881" s="239" t="s">
        <v>80</v>
      </c>
      <c r="AV881" s="13" t="s">
        <v>80</v>
      </c>
      <c r="AW881" s="13" t="s">
        <v>35</v>
      </c>
      <c r="AX881" s="13" t="s">
        <v>78</v>
      </c>
      <c r="AY881" s="239" t="s">
        <v>168</v>
      </c>
    </row>
    <row r="882" spans="2:65" s="1" customFormat="1" ht="22.5" customHeight="1">
      <c r="B882" s="42"/>
      <c r="C882" s="205" t="s">
        <v>1168</v>
      </c>
      <c r="D882" s="205" t="s">
        <v>170</v>
      </c>
      <c r="E882" s="206" t="s">
        <v>1415</v>
      </c>
      <c r="F882" s="207" t="s">
        <v>1416</v>
      </c>
      <c r="G882" s="208" t="s">
        <v>202</v>
      </c>
      <c r="H882" s="209">
        <v>98</v>
      </c>
      <c r="I882" s="210"/>
      <c r="J882" s="211">
        <f>ROUND(I882*H882,2)</f>
        <v>0</v>
      </c>
      <c r="K882" s="207" t="s">
        <v>174</v>
      </c>
      <c r="L882" s="62"/>
      <c r="M882" s="212" t="s">
        <v>21</v>
      </c>
      <c r="N882" s="213" t="s">
        <v>42</v>
      </c>
      <c r="O882" s="43"/>
      <c r="P882" s="214">
        <f>O882*H882</f>
        <v>0</v>
      </c>
      <c r="Q882" s="214">
        <v>0</v>
      </c>
      <c r="R882" s="214">
        <f>Q882*H882</f>
        <v>0</v>
      </c>
      <c r="S882" s="214">
        <v>1.91E-3</v>
      </c>
      <c r="T882" s="215">
        <f>S882*H882</f>
        <v>0.18718000000000001</v>
      </c>
      <c r="AR882" s="25" t="s">
        <v>286</v>
      </c>
      <c r="AT882" s="25" t="s">
        <v>170</v>
      </c>
      <c r="AU882" s="25" t="s">
        <v>80</v>
      </c>
      <c r="AY882" s="25" t="s">
        <v>168</v>
      </c>
      <c r="BE882" s="216">
        <f>IF(N882="základní",J882,0)</f>
        <v>0</v>
      </c>
      <c r="BF882" s="216">
        <f>IF(N882="snížená",J882,0)</f>
        <v>0</v>
      </c>
      <c r="BG882" s="216">
        <f>IF(N882="zákl. přenesená",J882,0)</f>
        <v>0</v>
      </c>
      <c r="BH882" s="216">
        <f>IF(N882="sníž. přenesená",J882,0)</f>
        <v>0</v>
      </c>
      <c r="BI882" s="216">
        <f>IF(N882="nulová",J882,0)</f>
        <v>0</v>
      </c>
      <c r="BJ882" s="25" t="s">
        <v>78</v>
      </c>
      <c r="BK882" s="216">
        <f>ROUND(I882*H882,2)</f>
        <v>0</v>
      </c>
      <c r="BL882" s="25" t="s">
        <v>286</v>
      </c>
      <c r="BM882" s="25" t="s">
        <v>2801</v>
      </c>
    </row>
    <row r="883" spans="2:65" s="13" customFormat="1" ht="13.5">
      <c r="B883" s="229"/>
      <c r="C883" s="230"/>
      <c r="D883" s="242" t="s">
        <v>177</v>
      </c>
      <c r="E883" s="252" t="s">
        <v>21</v>
      </c>
      <c r="F883" s="253" t="s">
        <v>2797</v>
      </c>
      <c r="G883" s="230"/>
      <c r="H883" s="254">
        <v>98</v>
      </c>
      <c r="I883" s="234"/>
      <c r="J883" s="230"/>
      <c r="K883" s="230"/>
      <c r="L883" s="235"/>
      <c r="M883" s="236"/>
      <c r="N883" s="237"/>
      <c r="O883" s="237"/>
      <c r="P883" s="237"/>
      <c r="Q883" s="237"/>
      <c r="R883" s="237"/>
      <c r="S883" s="237"/>
      <c r="T883" s="238"/>
      <c r="AT883" s="239" t="s">
        <v>177</v>
      </c>
      <c r="AU883" s="239" t="s">
        <v>80</v>
      </c>
      <c r="AV883" s="13" t="s">
        <v>80</v>
      </c>
      <c r="AW883" s="13" t="s">
        <v>35</v>
      </c>
      <c r="AX883" s="13" t="s">
        <v>78</v>
      </c>
      <c r="AY883" s="239" t="s">
        <v>168</v>
      </c>
    </row>
    <row r="884" spans="2:65" s="1" customFormat="1" ht="22.5" customHeight="1">
      <c r="B884" s="42"/>
      <c r="C884" s="205" t="s">
        <v>1175</v>
      </c>
      <c r="D884" s="205" t="s">
        <v>170</v>
      </c>
      <c r="E884" s="206" t="s">
        <v>1419</v>
      </c>
      <c r="F884" s="207" t="s">
        <v>1420</v>
      </c>
      <c r="G884" s="208" t="s">
        <v>202</v>
      </c>
      <c r="H884" s="209">
        <v>165.85</v>
      </c>
      <c r="I884" s="210"/>
      <c r="J884" s="211">
        <f>ROUND(I884*H884,2)</f>
        <v>0</v>
      </c>
      <c r="K884" s="207" t="s">
        <v>174</v>
      </c>
      <c r="L884" s="62"/>
      <c r="M884" s="212" t="s">
        <v>21</v>
      </c>
      <c r="N884" s="213" t="s">
        <v>42</v>
      </c>
      <c r="O884" s="43"/>
      <c r="P884" s="214">
        <f>O884*H884</f>
        <v>0</v>
      </c>
      <c r="Q884" s="214">
        <v>0</v>
      </c>
      <c r="R884" s="214">
        <f>Q884*H884</f>
        <v>0</v>
      </c>
      <c r="S884" s="214">
        <v>1.67E-3</v>
      </c>
      <c r="T884" s="215">
        <f>S884*H884</f>
        <v>0.27696949999999998</v>
      </c>
      <c r="AR884" s="25" t="s">
        <v>286</v>
      </c>
      <c r="AT884" s="25" t="s">
        <v>170</v>
      </c>
      <c r="AU884" s="25" t="s">
        <v>80</v>
      </c>
      <c r="AY884" s="25" t="s">
        <v>168</v>
      </c>
      <c r="BE884" s="216">
        <f>IF(N884="základní",J884,0)</f>
        <v>0</v>
      </c>
      <c r="BF884" s="216">
        <f>IF(N884="snížená",J884,0)</f>
        <v>0</v>
      </c>
      <c r="BG884" s="216">
        <f>IF(N884="zákl. přenesená",J884,0)</f>
        <v>0</v>
      </c>
      <c r="BH884" s="216">
        <f>IF(N884="sníž. přenesená",J884,0)</f>
        <v>0</v>
      </c>
      <c r="BI884" s="216">
        <f>IF(N884="nulová",J884,0)</f>
        <v>0</v>
      </c>
      <c r="BJ884" s="25" t="s">
        <v>78</v>
      </c>
      <c r="BK884" s="216">
        <f>ROUND(I884*H884,2)</f>
        <v>0</v>
      </c>
      <c r="BL884" s="25" t="s">
        <v>286</v>
      </c>
      <c r="BM884" s="25" t="s">
        <v>2802</v>
      </c>
    </row>
    <row r="885" spans="2:65" s="12" customFormat="1" ht="13.5">
      <c r="B885" s="217"/>
      <c r="C885" s="218"/>
      <c r="D885" s="219" t="s">
        <v>177</v>
      </c>
      <c r="E885" s="220" t="s">
        <v>21</v>
      </c>
      <c r="F885" s="221" t="s">
        <v>2228</v>
      </c>
      <c r="G885" s="218"/>
      <c r="H885" s="222" t="s">
        <v>21</v>
      </c>
      <c r="I885" s="223"/>
      <c r="J885" s="218"/>
      <c r="K885" s="218"/>
      <c r="L885" s="224"/>
      <c r="M885" s="225"/>
      <c r="N885" s="226"/>
      <c r="O885" s="226"/>
      <c r="P885" s="226"/>
      <c r="Q885" s="226"/>
      <c r="R885" s="226"/>
      <c r="S885" s="226"/>
      <c r="T885" s="227"/>
      <c r="AT885" s="228" t="s">
        <v>177</v>
      </c>
      <c r="AU885" s="228" t="s">
        <v>80</v>
      </c>
      <c r="AV885" s="12" t="s">
        <v>78</v>
      </c>
      <c r="AW885" s="12" t="s">
        <v>35</v>
      </c>
      <c r="AX885" s="12" t="s">
        <v>71</v>
      </c>
      <c r="AY885" s="228" t="s">
        <v>168</v>
      </c>
    </row>
    <row r="886" spans="2:65" s="13" customFormat="1" ht="13.5">
      <c r="B886" s="229"/>
      <c r="C886" s="230"/>
      <c r="D886" s="219" t="s">
        <v>177</v>
      </c>
      <c r="E886" s="231" t="s">
        <v>21</v>
      </c>
      <c r="F886" s="232" t="s">
        <v>2803</v>
      </c>
      <c r="G886" s="230"/>
      <c r="H886" s="233">
        <v>53.05</v>
      </c>
      <c r="I886" s="234"/>
      <c r="J886" s="230"/>
      <c r="K886" s="230"/>
      <c r="L886" s="235"/>
      <c r="M886" s="236"/>
      <c r="N886" s="237"/>
      <c r="O886" s="237"/>
      <c r="P886" s="237"/>
      <c r="Q886" s="237"/>
      <c r="R886" s="237"/>
      <c r="S886" s="237"/>
      <c r="T886" s="238"/>
      <c r="AT886" s="239" t="s">
        <v>177</v>
      </c>
      <c r="AU886" s="239" t="s">
        <v>80</v>
      </c>
      <c r="AV886" s="13" t="s">
        <v>80</v>
      </c>
      <c r="AW886" s="13" t="s">
        <v>35</v>
      </c>
      <c r="AX886" s="13" t="s">
        <v>71</v>
      </c>
      <c r="AY886" s="239" t="s">
        <v>168</v>
      </c>
    </row>
    <row r="887" spans="2:65" s="12" customFormat="1" ht="13.5">
      <c r="B887" s="217"/>
      <c r="C887" s="218"/>
      <c r="D887" s="219" t="s">
        <v>177</v>
      </c>
      <c r="E887" s="220" t="s">
        <v>21</v>
      </c>
      <c r="F887" s="221" t="s">
        <v>2231</v>
      </c>
      <c r="G887" s="218"/>
      <c r="H887" s="222" t="s">
        <v>21</v>
      </c>
      <c r="I887" s="223"/>
      <c r="J887" s="218"/>
      <c r="K887" s="218"/>
      <c r="L887" s="224"/>
      <c r="M887" s="225"/>
      <c r="N887" s="226"/>
      <c r="O887" s="226"/>
      <c r="P887" s="226"/>
      <c r="Q887" s="226"/>
      <c r="R887" s="226"/>
      <c r="S887" s="226"/>
      <c r="T887" s="227"/>
      <c r="AT887" s="228" t="s">
        <v>177</v>
      </c>
      <c r="AU887" s="228" t="s">
        <v>80</v>
      </c>
      <c r="AV887" s="12" t="s">
        <v>78</v>
      </c>
      <c r="AW887" s="12" t="s">
        <v>35</v>
      </c>
      <c r="AX887" s="12" t="s">
        <v>71</v>
      </c>
      <c r="AY887" s="228" t="s">
        <v>168</v>
      </c>
    </row>
    <row r="888" spans="2:65" s="13" customFormat="1" ht="13.5">
      <c r="B888" s="229"/>
      <c r="C888" s="230"/>
      <c r="D888" s="219" t="s">
        <v>177</v>
      </c>
      <c r="E888" s="231" t="s">
        <v>21</v>
      </c>
      <c r="F888" s="232" t="s">
        <v>2804</v>
      </c>
      <c r="G888" s="230"/>
      <c r="H888" s="233">
        <v>56.4</v>
      </c>
      <c r="I888" s="234"/>
      <c r="J888" s="230"/>
      <c r="K888" s="230"/>
      <c r="L888" s="235"/>
      <c r="M888" s="236"/>
      <c r="N888" s="237"/>
      <c r="O888" s="237"/>
      <c r="P888" s="237"/>
      <c r="Q888" s="237"/>
      <c r="R888" s="237"/>
      <c r="S888" s="237"/>
      <c r="T888" s="238"/>
      <c r="AT888" s="239" t="s">
        <v>177</v>
      </c>
      <c r="AU888" s="239" t="s">
        <v>80</v>
      </c>
      <c r="AV888" s="13" t="s">
        <v>80</v>
      </c>
      <c r="AW888" s="13" t="s">
        <v>35</v>
      </c>
      <c r="AX888" s="13" t="s">
        <v>71</v>
      </c>
      <c r="AY888" s="239" t="s">
        <v>168</v>
      </c>
    </row>
    <row r="889" spans="2:65" s="12" customFormat="1" ht="13.5">
      <c r="B889" s="217"/>
      <c r="C889" s="218"/>
      <c r="D889" s="219" t="s">
        <v>177</v>
      </c>
      <c r="E889" s="220" t="s">
        <v>21</v>
      </c>
      <c r="F889" s="221" t="s">
        <v>2234</v>
      </c>
      <c r="G889" s="218"/>
      <c r="H889" s="222" t="s">
        <v>21</v>
      </c>
      <c r="I889" s="223"/>
      <c r="J889" s="218"/>
      <c r="K889" s="218"/>
      <c r="L889" s="224"/>
      <c r="M889" s="225"/>
      <c r="N889" s="226"/>
      <c r="O889" s="226"/>
      <c r="P889" s="226"/>
      <c r="Q889" s="226"/>
      <c r="R889" s="226"/>
      <c r="S889" s="226"/>
      <c r="T889" s="227"/>
      <c r="AT889" s="228" t="s">
        <v>177</v>
      </c>
      <c r="AU889" s="228" t="s">
        <v>80</v>
      </c>
      <c r="AV889" s="12" t="s">
        <v>78</v>
      </c>
      <c r="AW889" s="12" t="s">
        <v>35</v>
      </c>
      <c r="AX889" s="12" t="s">
        <v>71</v>
      </c>
      <c r="AY889" s="228" t="s">
        <v>168</v>
      </c>
    </row>
    <row r="890" spans="2:65" s="13" customFormat="1" ht="13.5">
      <c r="B890" s="229"/>
      <c r="C890" s="230"/>
      <c r="D890" s="219" t="s">
        <v>177</v>
      </c>
      <c r="E890" s="231" t="s">
        <v>21</v>
      </c>
      <c r="F890" s="232" t="s">
        <v>2804</v>
      </c>
      <c r="G890" s="230"/>
      <c r="H890" s="233">
        <v>56.4</v>
      </c>
      <c r="I890" s="234"/>
      <c r="J890" s="230"/>
      <c r="K890" s="230"/>
      <c r="L890" s="235"/>
      <c r="M890" s="236"/>
      <c r="N890" s="237"/>
      <c r="O890" s="237"/>
      <c r="P890" s="237"/>
      <c r="Q890" s="237"/>
      <c r="R890" s="237"/>
      <c r="S890" s="237"/>
      <c r="T890" s="238"/>
      <c r="AT890" s="239" t="s">
        <v>177</v>
      </c>
      <c r="AU890" s="239" t="s">
        <v>80</v>
      </c>
      <c r="AV890" s="13" t="s">
        <v>80</v>
      </c>
      <c r="AW890" s="13" t="s">
        <v>35</v>
      </c>
      <c r="AX890" s="13" t="s">
        <v>71</v>
      </c>
      <c r="AY890" s="239" t="s">
        <v>168</v>
      </c>
    </row>
    <row r="891" spans="2:65" s="14" customFormat="1" ht="13.5">
      <c r="B891" s="240"/>
      <c r="C891" s="241"/>
      <c r="D891" s="242" t="s">
        <v>177</v>
      </c>
      <c r="E891" s="243" t="s">
        <v>21</v>
      </c>
      <c r="F891" s="244" t="s">
        <v>184</v>
      </c>
      <c r="G891" s="241"/>
      <c r="H891" s="245">
        <v>165.85</v>
      </c>
      <c r="I891" s="246"/>
      <c r="J891" s="241"/>
      <c r="K891" s="241"/>
      <c r="L891" s="247"/>
      <c r="M891" s="248"/>
      <c r="N891" s="249"/>
      <c r="O891" s="249"/>
      <c r="P891" s="249"/>
      <c r="Q891" s="249"/>
      <c r="R891" s="249"/>
      <c r="S891" s="249"/>
      <c r="T891" s="250"/>
      <c r="AT891" s="251" t="s">
        <v>177</v>
      </c>
      <c r="AU891" s="251" t="s">
        <v>80</v>
      </c>
      <c r="AV891" s="14" t="s">
        <v>175</v>
      </c>
      <c r="AW891" s="14" t="s">
        <v>35</v>
      </c>
      <c r="AX891" s="14" t="s">
        <v>78</v>
      </c>
      <c r="AY891" s="251" t="s">
        <v>168</v>
      </c>
    </row>
    <row r="892" spans="2:65" s="1" customFormat="1" ht="22.5" customHeight="1">
      <c r="B892" s="42"/>
      <c r="C892" s="205" t="s">
        <v>1179</v>
      </c>
      <c r="D892" s="205" t="s">
        <v>170</v>
      </c>
      <c r="E892" s="206" t="s">
        <v>2805</v>
      </c>
      <c r="F892" s="207" t="s">
        <v>2806</v>
      </c>
      <c r="G892" s="208" t="s">
        <v>202</v>
      </c>
      <c r="H892" s="209">
        <v>98</v>
      </c>
      <c r="I892" s="210"/>
      <c r="J892" s="211">
        <f>ROUND(I892*H892,2)</f>
        <v>0</v>
      </c>
      <c r="K892" s="207" t="s">
        <v>174</v>
      </c>
      <c r="L892" s="62"/>
      <c r="M892" s="212" t="s">
        <v>21</v>
      </c>
      <c r="N892" s="213" t="s">
        <v>42</v>
      </c>
      <c r="O892" s="43"/>
      <c r="P892" s="214">
        <f>O892*H892</f>
        <v>0</v>
      </c>
      <c r="Q892" s="214">
        <v>0</v>
      </c>
      <c r="R892" s="214">
        <f>Q892*H892</f>
        <v>0</v>
      </c>
      <c r="S892" s="214">
        <v>1.75E-3</v>
      </c>
      <c r="T892" s="215">
        <f>S892*H892</f>
        <v>0.17150000000000001</v>
      </c>
      <c r="AR892" s="25" t="s">
        <v>286</v>
      </c>
      <c r="AT892" s="25" t="s">
        <v>170</v>
      </c>
      <c r="AU892" s="25" t="s">
        <v>80</v>
      </c>
      <c r="AY892" s="25" t="s">
        <v>168</v>
      </c>
      <c r="BE892" s="216">
        <f>IF(N892="základní",J892,0)</f>
        <v>0</v>
      </c>
      <c r="BF892" s="216">
        <f>IF(N892="snížená",J892,0)</f>
        <v>0</v>
      </c>
      <c r="BG892" s="216">
        <f>IF(N892="zákl. přenesená",J892,0)</f>
        <v>0</v>
      </c>
      <c r="BH892" s="216">
        <f>IF(N892="sníž. přenesená",J892,0)</f>
        <v>0</v>
      </c>
      <c r="BI892" s="216">
        <f>IF(N892="nulová",J892,0)</f>
        <v>0</v>
      </c>
      <c r="BJ892" s="25" t="s">
        <v>78</v>
      </c>
      <c r="BK892" s="216">
        <f>ROUND(I892*H892,2)</f>
        <v>0</v>
      </c>
      <c r="BL892" s="25" t="s">
        <v>286</v>
      </c>
      <c r="BM892" s="25" t="s">
        <v>2807</v>
      </c>
    </row>
    <row r="893" spans="2:65" s="12" customFormat="1" ht="13.5">
      <c r="B893" s="217"/>
      <c r="C893" s="218"/>
      <c r="D893" s="219" t="s">
        <v>177</v>
      </c>
      <c r="E893" s="220" t="s">
        <v>21</v>
      </c>
      <c r="F893" s="221" t="s">
        <v>2808</v>
      </c>
      <c r="G893" s="218"/>
      <c r="H893" s="222" t="s">
        <v>21</v>
      </c>
      <c r="I893" s="223"/>
      <c r="J893" s="218"/>
      <c r="K893" s="218"/>
      <c r="L893" s="224"/>
      <c r="M893" s="225"/>
      <c r="N893" s="226"/>
      <c r="O893" s="226"/>
      <c r="P893" s="226"/>
      <c r="Q893" s="226"/>
      <c r="R893" s="226"/>
      <c r="S893" s="226"/>
      <c r="T893" s="227"/>
      <c r="AT893" s="228" t="s">
        <v>177</v>
      </c>
      <c r="AU893" s="228" t="s">
        <v>80</v>
      </c>
      <c r="AV893" s="12" t="s">
        <v>78</v>
      </c>
      <c r="AW893" s="12" t="s">
        <v>35</v>
      </c>
      <c r="AX893" s="12" t="s">
        <v>71</v>
      </c>
      <c r="AY893" s="228" t="s">
        <v>168</v>
      </c>
    </row>
    <row r="894" spans="2:65" s="13" customFormat="1" ht="13.5">
      <c r="B894" s="229"/>
      <c r="C894" s="230"/>
      <c r="D894" s="242" t="s">
        <v>177</v>
      </c>
      <c r="E894" s="252" t="s">
        <v>21</v>
      </c>
      <c r="F894" s="253" t="s">
        <v>1088</v>
      </c>
      <c r="G894" s="230"/>
      <c r="H894" s="254">
        <v>98</v>
      </c>
      <c r="I894" s="234"/>
      <c r="J894" s="230"/>
      <c r="K894" s="230"/>
      <c r="L894" s="235"/>
      <c r="M894" s="236"/>
      <c r="N894" s="237"/>
      <c r="O894" s="237"/>
      <c r="P894" s="237"/>
      <c r="Q894" s="237"/>
      <c r="R894" s="237"/>
      <c r="S894" s="237"/>
      <c r="T894" s="238"/>
      <c r="AT894" s="239" t="s">
        <v>177</v>
      </c>
      <c r="AU894" s="239" t="s">
        <v>80</v>
      </c>
      <c r="AV894" s="13" t="s">
        <v>80</v>
      </c>
      <c r="AW894" s="13" t="s">
        <v>35</v>
      </c>
      <c r="AX894" s="13" t="s">
        <v>78</v>
      </c>
      <c r="AY894" s="239" t="s">
        <v>168</v>
      </c>
    </row>
    <row r="895" spans="2:65" s="1" customFormat="1" ht="22.5" customHeight="1">
      <c r="B895" s="42"/>
      <c r="C895" s="205" t="s">
        <v>1190</v>
      </c>
      <c r="D895" s="205" t="s">
        <v>170</v>
      </c>
      <c r="E895" s="206" t="s">
        <v>1442</v>
      </c>
      <c r="F895" s="207" t="s">
        <v>1443</v>
      </c>
      <c r="G895" s="208" t="s">
        <v>202</v>
      </c>
      <c r="H895" s="209">
        <v>157.785</v>
      </c>
      <c r="I895" s="210"/>
      <c r="J895" s="211">
        <f>ROUND(I895*H895,2)</f>
        <v>0</v>
      </c>
      <c r="K895" s="207" t="s">
        <v>174</v>
      </c>
      <c r="L895" s="62"/>
      <c r="M895" s="212" t="s">
        <v>21</v>
      </c>
      <c r="N895" s="213" t="s">
        <v>42</v>
      </c>
      <c r="O895" s="43"/>
      <c r="P895" s="214">
        <f>O895*H895</f>
        <v>0</v>
      </c>
      <c r="Q895" s="214">
        <v>3.5799999999999998E-3</v>
      </c>
      <c r="R895" s="214">
        <f>Q895*H895</f>
        <v>0.56487029999999994</v>
      </c>
      <c r="S895" s="214">
        <v>0</v>
      </c>
      <c r="T895" s="215">
        <f>S895*H895</f>
        <v>0</v>
      </c>
      <c r="AR895" s="25" t="s">
        <v>286</v>
      </c>
      <c r="AT895" s="25" t="s">
        <v>170</v>
      </c>
      <c r="AU895" s="25" t="s">
        <v>80</v>
      </c>
      <c r="AY895" s="25" t="s">
        <v>168</v>
      </c>
      <c r="BE895" s="216">
        <f>IF(N895="základní",J895,0)</f>
        <v>0</v>
      </c>
      <c r="BF895" s="216">
        <f>IF(N895="snížená",J895,0)</f>
        <v>0</v>
      </c>
      <c r="BG895" s="216">
        <f>IF(N895="zákl. přenesená",J895,0)</f>
        <v>0</v>
      </c>
      <c r="BH895" s="216">
        <f>IF(N895="sníž. přenesená",J895,0)</f>
        <v>0</v>
      </c>
      <c r="BI895" s="216">
        <f>IF(N895="nulová",J895,0)</f>
        <v>0</v>
      </c>
      <c r="BJ895" s="25" t="s">
        <v>78</v>
      </c>
      <c r="BK895" s="216">
        <f>ROUND(I895*H895,2)</f>
        <v>0</v>
      </c>
      <c r="BL895" s="25" t="s">
        <v>286</v>
      </c>
      <c r="BM895" s="25" t="s">
        <v>2809</v>
      </c>
    </row>
    <row r="896" spans="2:65" s="12" customFormat="1" ht="13.5">
      <c r="B896" s="217"/>
      <c r="C896" s="218"/>
      <c r="D896" s="219" t="s">
        <v>177</v>
      </c>
      <c r="E896" s="220" t="s">
        <v>21</v>
      </c>
      <c r="F896" s="221" t="s">
        <v>2810</v>
      </c>
      <c r="G896" s="218"/>
      <c r="H896" s="222" t="s">
        <v>21</v>
      </c>
      <c r="I896" s="223"/>
      <c r="J896" s="218"/>
      <c r="K896" s="218"/>
      <c r="L896" s="224"/>
      <c r="M896" s="225"/>
      <c r="N896" s="226"/>
      <c r="O896" s="226"/>
      <c r="P896" s="226"/>
      <c r="Q896" s="226"/>
      <c r="R896" s="226"/>
      <c r="S896" s="226"/>
      <c r="T896" s="227"/>
      <c r="AT896" s="228" t="s">
        <v>177</v>
      </c>
      <c r="AU896" s="228" t="s">
        <v>80</v>
      </c>
      <c r="AV896" s="12" t="s">
        <v>78</v>
      </c>
      <c r="AW896" s="12" t="s">
        <v>35</v>
      </c>
      <c r="AX896" s="12" t="s">
        <v>71</v>
      </c>
      <c r="AY896" s="228" t="s">
        <v>168</v>
      </c>
    </row>
    <row r="897" spans="2:65" s="13" customFormat="1" ht="13.5">
      <c r="B897" s="229"/>
      <c r="C897" s="230"/>
      <c r="D897" s="219" t="s">
        <v>177</v>
      </c>
      <c r="E897" s="231" t="s">
        <v>21</v>
      </c>
      <c r="F897" s="232" t="s">
        <v>2811</v>
      </c>
      <c r="G897" s="230"/>
      <c r="H897" s="233">
        <v>148.98500000000001</v>
      </c>
      <c r="I897" s="234"/>
      <c r="J897" s="230"/>
      <c r="K897" s="230"/>
      <c r="L897" s="235"/>
      <c r="M897" s="236"/>
      <c r="N897" s="237"/>
      <c r="O897" s="237"/>
      <c r="P897" s="237"/>
      <c r="Q897" s="237"/>
      <c r="R897" s="237"/>
      <c r="S897" s="237"/>
      <c r="T897" s="238"/>
      <c r="AT897" s="239" t="s">
        <v>177</v>
      </c>
      <c r="AU897" s="239" t="s">
        <v>80</v>
      </c>
      <c r="AV897" s="13" t="s">
        <v>80</v>
      </c>
      <c r="AW897" s="13" t="s">
        <v>35</v>
      </c>
      <c r="AX897" s="13" t="s">
        <v>71</v>
      </c>
      <c r="AY897" s="239" t="s">
        <v>168</v>
      </c>
    </row>
    <row r="898" spans="2:65" s="13" customFormat="1" ht="13.5">
      <c r="B898" s="229"/>
      <c r="C898" s="230"/>
      <c r="D898" s="219" t="s">
        <v>177</v>
      </c>
      <c r="E898" s="231" t="s">
        <v>21</v>
      </c>
      <c r="F898" s="232" t="s">
        <v>2812</v>
      </c>
      <c r="G898" s="230"/>
      <c r="H898" s="233">
        <v>8.8000000000000007</v>
      </c>
      <c r="I898" s="234"/>
      <c r="J898" s="230"/>
      <c r="K898" s="230"/>
      <c r="L898" s="235"/>
      <c r="M898" s="236"/>
      <c r="N898" s="237"/>
      <c r="O898" s="237"/>
      <c r="P898" s="237"/>
      <c r="Q898" s="237"/>
      <c r="R898" s="237"/>
      <c r="S898" s="237"/>
      <c r="T898" s="238"/>
      <c r="AT898" s="239" t="s">
        <v>177</v>
      </c>
      <c r="AU898" s="239" t="s">
        <v>80</v>
      </c>
      <c r="AV898" s="13" t="s">
        <v>80</v>
      </c>
      <c r="AW898" s="13" t="s">
        <v>35</v>
      </c>
      <c r="AX898" s="13" t="s">
        <v>71</v>
      </c>
      <c r="AY898" s="239" t="s">
        <v>168</v>
      </c>
    </row>
    <row r="899" spans="2:65" s="14" customFormat="1" ht="13.5">
      <c r="B899" s="240"/>
      <c r="C899" s="241"/>
      <c r="D899" s="242" t="s">
        <v>177</v>
      </c>
      <c r="E899" s="243" t="s">
        <v>21</v>
      </c>
      <c r="F899" s="244" t="s">
        <v>184</v>
      </c>
      <c r="G899" s="241"/>
      <c r="H899" s="245">
        <v>157.785</v>
      </c>
      <c r="I899" s="246"/>
      <c r="J899" s="241"/>
      <c r="K899" s="241"/>
      <c r="L899" s="247"/>
      <c r="M899" s="248"/>
      <c r="N899" s="249"/>
      <c r="O899" s="249"/>
      <c r="P899" s="249"/>
      <c r="Q899" s="249"/>
      <c r="R899" s="249"/>
      <c r="S899" s="249"/>
      <c r="T899" s="250"/>
      <c r="AT899" s="251" t="s">
        <v>177</v>
      </c>
      <c r="AU899" s="251" t="s">
        <v>80</v>
      </c>
      <c r="AV899" s="14" t="s">
        <v>175</v>
      </c>
      <c r="AW899" s="14" t="s">
        <v>35</v>
      </c>
      <c r="AX899" s="14" t="s">
        <v>78</v>
      </c>
      <c r="AY899" s="251" t="s">
        <v>168</v>
      </c>
    </row>
    <row r="900" spans="2:65" s="1" customFormat="1" ht="31.5" customHeight="1">
      <c r="B900" s="42"/>
      <c r="C900" s="205" t="s">
        <v>1195</v>
      </c>
      <c r="D900" s="205" t="s">
        <v>170</v>
      </c>
      <c r="E900" s="206" t="s">
        <v>1459</v>
      </c>
      <c r="F900" s="207" t="s">
        <v>2813</v>
      </c>
      <c r="G900" s="208" t="s">
        <v>202</v>
      </c>
      <c r="H900" s="209">
        <v>102</v>
      </c>
      <c r="I900" s="210"/>
      <c r="J900" s="211">
        <f>ROUND(I900*H900,2)</f>
        <v>0</v>
      </c>
      <c r="K900" s="207" t="s">
        <v>21</v>
      </c>
      <c r="L900" s="62"/>
      <c r="M900" s="212" t="s">
        <v>21</v>
      </c>
      <c r="N900" s="213" t="s">
        <v>42</v>
      </c>
      <c r="O900" s="43"/>
      <c r="P900" s="214">
        <f>O900*H900</f>
        <v>0</v>
      </c>
      <c r="Q900" s="214">
        <v>0</v>
      </c>
      <c r="R900" s="214">
        <f>Q900*H900</f>
        <v>0</v>
      </c>
      <c r="S900" s="214">
        <v>0</v>
      </c>
      <c r="T900" s="215">
        <f>S900*H900</f>
        <v>0</v>
      </c>
      <c r="AR900" s="25" t="s">
        <v>286</v>
      </c>
      <c r="AT900" s="25" t="s">
        <v>170</v>
      </c>
      <c r="AU900" s="25" t="s">
        <v>80</v>
      </c>
      <c r="AY900" s="25" t="s">
        <v>168</v>
      </c>
      <c r="BE900" s="216">
        <f>IF(N900="základní",J900,0)</f>
        <v>0</v>
      </c>
      <c r="BF900" s="216">
        <f>IF(N900="snížená",J900,0)</f>
        <v>0</v>
      </c>
      <c r="BG900" s="216">
        <f>IF(N900="zákl. přenesená",J900,0)</f>
        <v>0</v>
      </c>
      <c r="BH900" s="216">
        <f>IF(N900="sníž. přenesená",J900,0)</f>
        <v>0</v>
      </c>
      <c r="BI900" s="216">
        <f>IF(N900="nulová",J900,0)</f>
        <v>0</v>
      </c>
      <c r="BJ900" s="25" t="s">
        <v>78</v>
      </c>
      <c r="BK900" s="216">
        <f>ROUND(I900*H900,2)</f>
        <v>0</v>
      </c>
      <c r="BL900" s="25" t="s">
        <v>286</v>
      </c>
      <c r="BM900" s="25" t="s">
        <v>2814</v>
      </c>
    </row>
    <row r="901" spans="2:65" s="1" customFormat="1" ht="31.5" customHeight="1">
      <c r="B901" s="42"/>
      <c r="C901" s="205" t="s">
        <v>1201</v>
      </c>
      <c r="D901" s="205" t="s">
        <v>170</v>
      </c>
      <c r="E901" s="206" t="s">
        <v>1463</v>
      </c>
      <c r="F901" s="207" t="s">
        <v>2815</v>
      </c>
      <c r="G901" s="208" t="s">
        <v>202</v>
      </c>
      <c r="H901" s="209">
        <v>7</v>
      </c>
      <c r="I901" s="210"/>
      <c r="J901" s="211">
        <f>ROUND(I901*H901,2)</f>
        <v>0</v>
      </c>
      <c r="K901" s="207" t="s">
        <v>21</v>
      </c>
      <c r="L901" s="62"/>
      <c r="M901" s="212" t="s">
        <v>21</v>
      </c>
      <c r="N901" s="213" t="s">
        <v>42</v>
      </c>
      <c r="O901" s="43"/>
      <c r="P901" s="214">
        <f>O901*H901</f>
        <v>0</v>
      </c>
      <c r="Q901" s="214">
        <v>0</v>
      </c>
      <c r="R901" s="214">
        <f>Q901*H901</f>
        <v>0</v>
      </c>
      <c r="S901" s="214">
        <v>0</v>
      </c>
      <c r="T901" s="215">
        <f>S901*H901</f>
        <v>0</v>
      </c>
      <c r="AR901" s="25" t="s">
        <v>286</v>
      </c>
      <c r="AT901" s="25" t="s">
        <v>170</v>
      </c>
      <c r="AU901" s="25" t="s">
        <v>80</v>
      </c>
      <c r="AY901" s="25" t="s">
        <v>168</v>
      </c>
      <c r="BE901" s="216">
        <f>IF(N901="základní",J901,0)</f>
        <v>0</v>
      </c>
      <c r="BF901" s="216">
        <f>IF(N901="snížená",J901,0)</f>
        <v>0</v>
      </c>
      <c r="BG901" s="216">
        <f>IF(N901="zákl. přenesená",J901,0)</f>
        <v>0</v>
      </c>
      <c r="BH901" s="216">
        <f>IF(N901="sníž. přenesená",J901,0)</f>
        <v>0</v>
      </c>
      <c r="BI901" s="216">
        <f>IF(N901="nulová",J901,0)</f>
        <v>0</v>
      </c>
      <c r="BJ901" s="25" t="s">
        <v>78</v>
      </c>
      <c r="BK901" s="216">
        <f>ROUND(I901*H901,2)</f>
        <v>0</v>
      </c>
      <c r="BL901" s="25" t="s">
        <v>286</v>
      </c>
      <c r="BM901" s="25" t="s">
        <v>2816</v>
      </c>
    </row>
    <row r="902" spans="2:65" s="11" customFormat="1" ht="29.85" customHeight="1">
      <c r="B902" s="188"/>
      <c r="C902" s="189"/>
      <c r="D902" s="202" t="s">
        <v>70</v>
      </c>
      <c r="E902" s="203" t="s">
        <v>1496</v>
      </c>
      <c r="F902" s="203" t="s">
        <v>1497</v>
      </c>
      <c r="G902" s="189"/>
      <c r="H902" s="189"/>
      <c r="I902" s="192"/>
      <c r="J902" s="204">
        <f>BK902</f>
        <v>0</v>
      </c>
      <c r="K902" s="189"/>
      <c r="L902" s="194"/>
      <c r="M902" s="195"/>
      <c r="N902" s="196"/>
      <c r="O902" s="196"/>
      <c r="P902" s="197">
        <f>SUM(P903:P905)</f>
        <v>0</v>
      </c>
      <c r="Q902" s="196"/>
      <c r="R902" s="197">
        <f>SUM(R903:R905)</f>
        <v>1.54231E-2</v>
      </c>
      <c r="S902" s="196"/>
      <c r="T902" s="198">
        <f>SUM(T903:T905)</f>
        <v>0</v>
      </c>
      <c r="AR902" s="199" t="s">
        <v>80</v>
      </c>
      <c r="AT902" s="200" t="s">
        <v>70</v>
      </c>
      <c r="AU902" s="200" t="s">
        <v>78</v>
      </c>
      <c r="AY902" s="199" t="s">
        <v>168</v>
      </c>
      <c r="BK902" s="201">
        <f>SUM(BK903:BK905)</f>
        <v>0</v>
      </c>
    </row>
    <row r="903" spans="2:65" s="1" customFormat="1" ht="22.5" customHeight="1">
      <c r="B903" s="42"/>
      <c r="C903" s="205" t="s">
        <v>1206</v>
      </c>
      <c r="D903" s="205" t="s">
        <v>170</v>
      </c>
      <c r="E903" s="206" t="s">
        <v>1499</v>
      </c>
      <c r="F903" s="207" t="s">
        <v>1500</v>
      </c>
      <c r="G903" s="208" t="s">
        <v>173</v>
      </c>
      <c r="H903" s="209">
        <v>110.16500000000001</v>
      </c>
      <c r="I903" s="210"/>
      <c r="J903" s="211">
        <f>ROUND(I903*H903,2)</f>
        <v>0</v>
      </c>
      <c r="K903" s="207" t="s">
        <v>174</v>
      </c>
      <c r="L903" s="62"/>
      <c r="M903" s="212" t="s">
        <v>21</v>
      </c>
      <c r="N903" s="213" t="s">
        <v>42</v>
      </c>
      <c r="O903" s="43"/>
      <c r="P903" s="214">
        <f>O903*H903</f>
        <v>0</v>
      </c>
      <c r="Q903" s="214">
        <v>1.3999999999999999E-4</v>
      </c>
      <c r="R903" s="214">
        <f>Q903*H903</f>
        <v>1.54231E-2</v>
      </c>
      <c r="S903" s="214">
        <v>0</v>
      </c>
      <c r="T903" s="215">
        <f>S903*H903</f>
        <v>0</v>
      </c>
      <c r="AR903" s="25" t="s">
        <v>286</v>
      </c>
      <c r="AT903" s="25" t="s">
        <v>170</v>
      </c>
      <c r="AU903" s="25" t="s">
        <v>80</v>
      </c>
      <c r="AY903" s="25" t="s">
        <v>168</v>
      </c>
      <c r="BE903" s="216">
        <f>IF(N903="základní",J903,0)</f>
        <v>0</v>
      </c>
      <c r="BF903" s="216">
        <f>IF(N903="snížená",J903,0)</f>
        <v>0</v>
      </c>
      <c r="BG903" s="216">
        <f>IF(N903="zákl. přenesená",J903,0)</f>
        <v>0</v>
      </c>
      <c r="BH903" s="216">
        <f>IF(N903="sníž. přenesená",J903,0)</f>
        <v>0</v>
      </c>
      <c r="BI903" s="216">
        <f>IF(N903="nulová",J903,0)</f>
        <v>0</v>
      </c>
      <c r="BJ903" s="25" t="s">
        <v>78</v>
      </c>
      <c r="BK903" s="216">
        <f>ROUND(I903*H903,2)</f>
        <v>0</v>
      </c>
      <c r="BL903" s="25" t="s">
        <v>286</v>
      </c>
      <c r="BM903" s="25" t="s">
        <v>2817</v>
      </c>
    </row>
    <row r="904" spans="2:65" s="13" customFormat="1" ht="13.5">
      <c r="B904" s="229"/>
      <c r="C904" s="230"/>
      <c r="D904" s="242" t="s">
        <v>177</v>
      </c>
      <c r="E904" s="252" t="s">
        <v>21</v>
      </c>
      <c r="F904" s="253" t="s">
        <v>2818</v>
      </c>
      <c r="G904" s="230"/>
      <c r="H904" s="254">
        <v>110.16500000000001</v>
      </c>
      <c r="I904" s="234"/>
      <c r="J904" s="230"/>
      <c r="K904" s="230"/>
      <c r="L904" s="235"/>
      <c r="M904" s="236"/>
      <c r="N904" s="237"/>
      <c r="O904" s="237"/>
      <c r="P904" s="237"/>
      <c r="Q904" s="237"/>
      <c r="R904" s="237"/>
      <c r="S904" s="237"/>
      <c r="T904" s="238"/>
      <c r="AT904" s="239" t="s">
        <v>177</v>
      </c>
      <c r="AU904" s="239" t="s">
        <v>80</v>
      </c>
      <c r="AV904" s="13" t="s">
        <v>80</v>
      </c>
      <c r="AW904" s="13" t="s">
        <v>35</v>
      </c>
      <c r="AX904" s="13" t="s">
        <v>78</v>
      </c>
      <c r="AY904" s="239" t="s">
        <v>168</v>
      </c>
    </row>
    <row r="905" spans="2:65" s="1" customFormat="1" ht="22.5" customHeight="1">
      <c r="B905" s="42"/>
      <c r="C905" s="205" t="s">
        <v>1210</v>
      </c>
      <c r="D905" s="205" t="s">
        <v>170</v>
      </c>
      <c r="E905" s="206" t="s">
        <v>2819</v>
      </c>
      <c r="F905" s="207" t="s">
        <v>2820</v>
      </c>
      <c r="G905" s="208" t="s">
        <v>1153</v>
      </c>
      <c r="H905" s="279"/>
      <c r="I905" s="210"/>
      <c r="J905" s="211">
        <f>ROUND(I905*H905,2)</f>
        <v>0</v>
      </c>
      <c r="K905" s="207" t="s">
        <v>174</v>
      </c>
      <c r="L905" s="62"/>
      <c r="M905" s="212" t="s">
        <v>21</v>
      </c>
      <c r="N905" s="213" t="s">
        <v>42</v>
      </c>
      <c r="O905" s="43"/>
      <c r="P905" s="214">
        <f>O905*H905</f>
        <v>0</v>
      </c>
      <c r="Q905" s="214">
        <v>0</v>
      </c>
      <c r="R905" s="214">
        <f>Q905*H905</f>
        <v>0</v>
      </c>
      <c r="S905" s="214">
        <v>0</v>
      </c>
      <c r="T905" s="215">
        <f>S905*H905</f>
        <v>0</v>
      </c>
      <c r="AR905" s="25" t="s">
        <v>286</v>
      </c>
      <c r="AT905" s="25" t="s">
        <v>170</v>
      </c>
      <c r="AU905" s="25" t="s">
        <v>80</v>
      </c>
      <c r="AY905" s="25" t="s">
        <v>168</v>
      </c>
      <c r="BE905" s="216">
        <f>IF(N905="základní",J905,0)</f>
        <v>0</v>
      </c>
      <c r="BF905" s="216">
        <f>IF(N905="snížená",J905,0)</f>
        <v>0</v>
      </c>
      <c r="BG905" s="216">
        <f>IF(N905="zákl. přenesená",J905,0)</f>
        <v>0</v>
      </c>
      <c r="BH905" s="216">
        <f>IF(N905="sníž. přenesená",J905,0)</f>
        <v>0</v>
      </c>
      <c r="BI905" s="216">
        <f>IF(N905="nulová",J905,0)</f>
        <v>0</v>
      </c>
      <c r="BJ905" s="25" t="s">
        <v>78</v>
      </c>
      <c r="BK905" s="216">
        <f>ROUND(I905*H905,2)</f>
        <v>0</v>
      </c>
      <c r="BL905" s="25" t="s">
        <v>286</v>
      </c>
      <c r="BM905" s="25" t="s">
        <v>2821</v>
      </c>
    </row>
    <row r="906" spans="2:65" s="11" customFormat="1" ht="29.85" customHeight="1">
      <c r="B906" s="188"/>
      <c r="C906" s="189"/>
      <c r="D906" s="202" t="s">
        <v>70</v>
      </c>
      <c r="E906" s="203" t="s">
        <v>1510</v>
      </c>
      <c r="F906" s="203" t="s">
        <v>1511</v>
      </c>
      <c r="G906" s="189"/>
      <c r="H906" s="189"/>
      <c r="I906" s="192"/>
      <c r="J906" s="204">
        <f>BK906</f>
        <v>0</v>
      </c>
      <c r="K906" s="189"/>
      <c r="L906" s="194"/>
      <c r="M906" s="195"/>
      <c r="N906" s="196"/>
      <c r="O906" s="196"/>
      <c r="P906" s="197">
        <f>SUM(P907:P944)</f>
        <v>0</v>
      </c>
      <c r="Q906" s="196"/>
      <c r="R906" s="197">
        <f>SUM(R907:R944)</f>
        <v>0</v>
      </c>
      <c r="S906" s="196"/>
      <c r="T906" s="198">
        <f>SUM(T907:T944)</f>
        <v>0.22</v>
      </c>
      <c r="AR906" s="199" t="s">
        <v>80</v>
      </c>
      <c r="AT906" s="200" t="s">
        <v>70</v>
      </c>
      <c r="AU906" s="200" t="s">
        <v>78</v>
      </c>
      <c r="AY906" s="199" t="s">
        <v>168</v>
      </c>
      <c r="BK906" s="201">
        <f>SUM(BK907:BK944)</f>
        <v>0</v>
      </c>
    </row>
    <row r="907" spans="2:65" s="1" customFormat="1" ht="31.5" customHeight="1">
      <c r="B907" s="42"/>
      <c r="C907" s="205" t="s">
        <v>1215</v>
      </c>
      <c r="D907" s="205" t="s">
        <v>170</v>
      </c>
      <c r="E907" s="206" t="s">
        <v>2822</v>
      </c>
      <c r="F907" s="207" t="s">
        <v>2823</v>
      </c>
      <c r="G907" s="208" t="s">
        <v>272</v>
      </c>
      <c r="H907" s="209">
        <v>44</v>
      </c>
      <c r="I907" s="210"/>
      <c r="J907" s="211">
        <f>ROUND(I907*H907,2)</f>
        <v>0</v>
      </c>
      <c r="K907" s="207" t="s">
        <v>174</v>
      </c>
      <c r="L907" s="62"/>
      <c r="M907" s="212" t="s">
        <v>21</v>
      </c>
      <c r="N907" s="213" t="s">
        <v>42</v>
      </c>
      <c r="O907" s="43"/>
      <c r="P907" s="214">
        <f>O907*H907</f>
        <v>0</v>
      </c>
      <c r="Q907" s="214">
        <v>0</v>
      </c>
      <c r="R907" s="214">
        <f>Q907*H907</f>
        <v>0</v>
      </c>
      <c r="S907" s="214">
        <v>5.0000000000000001E-3</v>
      </c>
      <c r="T907" s="215">
        <f>S907*H907</f>
        <v>0.22</v>
      </c>
      <c r="AR907" s="25" t="s">
        <v>286</v>
      </c>
      <c r="AT907" s="25" t="s">
        <v>170</v>
      </c>
      <c r="AU907" s="25" t="s">
        <v>80</v>
      </c>
      <c r="AY907" s="25" t="s">
        <v>168</v>
      </c>
      <c r="BE907" s="216">
        <f>IF(N907="základní",J907,0)</f>
        <v>0</v>
      </c>
      <c r="BF907" s="216">
        <f>IF(N907="snížená",J907,0)</f>
        <v>0</v>
      </c>
      <c r="BG907" s="216">
        <f>IF(N907="zákl. přenesená",J907,0)</f>
        <v>0</v>
      </c>
      <c r="BH907" s="216">
        <f>IF(N907="sníž. přenesená",J907,0)</f>
        <v>0</v>
      </c>
      <c r="BI907" s="216">
        <f>IF(N907="nulová",J907,0)</f>
        <v>0</v>
      </c>
      <c r="BJ907" s="25" t="s">
        <v>78</v>
      </c>
      <c r="BK907" s="216">
        <f>ROUND(I907*H907,2)</f>
        <v>0</v>
      </c>
      <c r="BL907" s="25" t="s">
        <v>286</v>
      </c>
      <c r="BM907" s="25" t="s">
        <v>2824</v>
      </c>
    </row>
    <row r="908" spans="2:65" s="12" customFormat="1" ht="13.5">
      <c r="B908" s="217"/>
      <c r="C908" s="218"/>
      <c r="D908" s="219" t="s">
        <v>177</v>
      </c>
      <c r="E908" s="220" t="s">
        <v>21</v>
      </c>
      <c r="F908" s="221" t="s">
        <v>2228</v>
      </c>
      <c r="G908" s="218"/>
      <c r="H908" s="222" t="s">
        <v>21</v>
      </c>
      <c r="I908" s="223"/>
      <c r="J908" s="218"/>
      <c r="K908" s="218"/>
      <c r="L908" s="224"/>
      <c r="M908" s="225"/>
      <c r="N908" s="226"/>
      <c r="O908" s="226"/>
      <c r="P908" s="226"/>
      <c r="Q908" s="226"/>
      <c r="R908" s="226"/>
      <c r="S908" s="226"/>
      <c r="T908" s="227"/>
      <c r="AT908" s="228" t="s">
        <v>177</v>
      </c>
      <c r="AU908" s="228" t="s">
        <v>80</v>
      </c>
      <c r="AV908" s="12" t="s">
        <v>78</v>
      </c>
      <c r="AW908" s="12" t="s">
        <v>35</v>
      </c>
      <c r="AX908" s="12" t="s">
        <v>71</v>
      </c>
      <c r="AY908" s="228" t="s">
        <v>168</v>
      </c>
    </row>
    <row r="909" spans="2:65" s="13" customFormat="1" ht="13.5">
      <c r="B909" s="229"/>
      <c r="C909" s="230"/>
      <c r="D909" s="219" t="s">
        <v>177</v>
      </c>
      <c r="E909" s="231" t="s">
        <v>21</v>
      </c>
      <c r="F909" s="232" t="s">
        <v>275</v>
      </c>
      <c r="G909" s="230"/>
      <c r="H909" s="233">
        <v>14</v>
      </c>
      <c r="I909" s="234"/>
      <c r="J909" s="230"/>
      <c r="K909" s="230"/>
      <c r="L909" s="235"/>
      <c r="M909" s="236"/>
      <c r="N909" s="237"/>
      <c r="O909" s="237"/>
      <c r="P909" s="237"/>
      <c r="Q909" s="237"/>
      <c r="R909" s="237"/>
      <c r="S909" s="237"/>
      <c r="T909" s="238"/>
      <c r="AT909" s="239" t="s">
        <v>177</v>
      </c>
      <c r="AU909" s="239" t="s">
        <v>80</v>
      </c>
      <c r="AV909" s="13" t="s">
        <v>80</v>
      </c>
      <c r="AW909" s="13" t="s">
        <v>35</v>
      </c>
      <c r="AX909" s="13" t="s">
        <v>71</v>
      </c>
      <c r="AY909" s="239" t="s">
        <v>168</v>
      </c>
    </row>
    <row r="910" spans="2:65" s="12" customFormat="1" ht="13.5">
      <c r="B910" s="217"/>
      <c r="C910" s="218"/>
      <c r="D910" s="219" t="s">
        <v>177</v>
      </c>
      <c r="E910" s="220" t="s">
        <v>21</v>
      </c>
      <c r="F910" s="221" t="s">
        <v>2231</v>
      </c>
      <c r="G910" s="218"/>
      <c r="H910" s="222" t="s">
        <v>21</v>
      </c>
      <c r="I910" s="223"/>
      <c r="J910" s="218"/>
      <c r="K910" s="218"/>
      <c r="L910" s="224"/>
      <c r="M910" s="225"/>
      <c r="N910" s="226"/>
      <c r="O910" s="226"/>
      <c r="P910" s="226"/>
      <c r="Q910" s="226"/>
      <c r="R910" s="226"/>
      <c r="S910" s="226"/>
      <c r="T910" s="227"/>
      <c r="AT910" s="228" t="s">
        <v>177</v>
      </c>
      <c r="AU910" s="228" t="s">
        <v>80</v>
      </c>
      <c r="AV910" s="12" t="s">
        <v>78</v>
      </c>
      <c r="AW910" s="12" t="s">
        <v>35</v>
      </c>
      <c r="AX910" s="12" t="s">
        <v>71</v>
      </c>
      <c r="AY910" s="228" t="s">
        <v>168</v>
      </c>
    </row>
    <row r="911" spans="2:65" s="13" customFormat="1" ht="13.5">
      <c r="B911" s="229"/>
      <c r="C911" s="230"/>
      <c r="D911" s="219" t="s">
        <v>177</v>
      </c>
      <c r="E911" s="231" t="s">
        <v>21</v>
      </c>
      <c r="F911" s="232" t="s">
        <v>10</v>
      </c>
      <c r="G911" s="230"/>
      <c r="H911" s="233">
        <v>15</v>
      </c>
      <c r="I911" s="234"/>
      <c r="J911" s="230"/>
      <c r="K911" s="230"/>
      <c r="L911" s="235"/>
      <c r="M911" s="236"/>
      <c r="N911" s="237"/>
      <c r="O911" s="237"/>
      <c r="P911" s="237"/>
      <c r="Q911" s="237"/>
      <c r="R911" s="237"/>
      <c r="S911" s="237"/>
      <c r="T911" s="238"/>
      <c r="AT911" s="239" t="s">
        <v>177</v>
      </c>
      <c r="AU911" s="239" t="s">
        <v>80</v>
      </c>
      <c r="AV911" s="13" t="s">
        <v>80</v>
      </c>
      <c r="AW911" s="13" t="s">
        <v>35</v>
      </c>
      <c r="AX911" s="13" t="s">
        <v>71</v>
      </c>
      <c r="AY911" s="239" t="s">
        <v>168</v>
      </c>
    </row>
    <row r="912" spans="2:65" s="12" customFormat="1" ht="13.5">
      <c r="B912" s="217"/>
      <c r="C912" s="218"/>
      <c r="D912" s="219" t="s">
        <v>177</v>
      </c>
      <c r="E912" s="220" t="s">
        <v>21</v>
      </c>
      <c r="F912" s="221" t="s">
        <v>2234</v>
      </c>
      <c r="G912" s="218"/>
      <c r="H912" s="222" t="s">
        <v>21</v>
      </c>
      <c r="I912" s="223"/>
      <c r="J912" s="218"/>
      <c r="K912" s="218"/>
      <c r="L912" s="224"/>
      <c r="M912" s="225"/>
      <c r="N912" s="226"/>
      <c r="O912" s="226"/>
      <c r="P912" s="226"/>
      <c r="Q912" s="226"/>
      <c r="R912" s="226"/>
      <c r="S912" s="226"/>
      <c r="T912" s="227"/>
      <c r="AT912" s="228" t="s">
        <v>177</v>
      </c>
      <c r="AU912" s="228" t="s">
        <v>80</v>
      </c>
      <c r="AV912" s="12" t="s">
        <v>78</v>
      </c>
      <c r="AW912" s="12" t="s">
        <v>35</v>
      </c>
      <c r="AX912" s="12" t="s">
        <v>71</v>
      </c>
      <c r="AY912" s="228" t="s">
        <v>168</v>
      </c>
    </row>
    <row r="913" spans="2:65" s="13" customFormat="1" ht="13.5">
      <c r="B913" s="229"/>
      <c r="C913" s="230"/>
      <c r="D913" s="219" t="s">
        <v>177</v>
      </c>
      <c r="E913" s="231" t="s">
        <v>21</v>
      </c>
      <c r="F913" s="232" t="s">
        <v>10</v>
      </c>
      <c r="G913" s="230"/>
      <c r="H913" s="233">
        <v>15</v>
      </c>
      <c r="I913" s="234"/>
      <c r="J913" s="230"/>
      <c r="K913" s="230"/>
      <c r="L913" s="235"/>
      <c r="M913" s="236"/>
      <c r="N913" s="237"/>
      <c r="O913" s="237"/>
      <c r="P913" s="237"/>
      <c r="Q913" s="237"/>
      <c r="R913" s="237"/>
      <c r="S913" s="237"/>
      <c r="T913" s="238"/>
      <c r="AT913" s="239" t="s">
        <v>177</v>
      </c>
      <c r="AU913" s="239" t="s">
        <v>80</v>
      </c>
      <c r="AV913" s="13" t="s">
        <v>80</v>
      </c>
      <c r="AW913" s="13" t="s">
        <v>35</v>
      </c>
      <c r="AX913" s="13" t="s">
        <v>71</v>
      </c>
      <c r="AY913" s="239" t="s">
        <v>168</v>
      </c>
    </row>
    <row r="914" spans="2:65" s="14" customFormat="1" ht="13.5">
      <c r="B914" s="240"/>
      <c r="C914" s="241"/>
      <c r="D914" s="242" t="s">
        <v>177</v>
      </c>
      <c r="E914" s="243" t="s">
        <v>21</v>
      </c>
      <c r="F914" s="244" t="s">
        <v>184</v>
      </c>
      <c r="G914" s="241"/>
      <c r="H914" s="245">
        <v>44</v>
      </c>
      <c r="I914" s="246"/>
      <c r="J914" s="241"/>
      <c r="K914" s="241"/>
      <c r="L914" s="247"/>
      <c r="M914" s="248"/>
      <c r="N914" s="249"/>
      <c r="O914" s="249"/>
      <c r="P914" s="249"/>
      <c r="Q914" s="249"/>
      <c r="R914" s="249"/>
      <c r="S914" s="249"/>
      <c r="T914" s="250"/>
      <c r="AT914" s="251" t="s">
        <v>177</v>
      </c>
      <c r="AU914" s="251" t="s">
        <v>80</v>
      </c>
      <c r="AV914" s="14" t="s">
        <v>175</v>
      </c>
      <c r="AW914" s="14" t="s">
        <v>35</v>
      </c>
      <c r="AX914" s="14" t="s">
        <v>78</v>
      </c>
      <c r="AY914" s="251" t="s">
        <v>168</v>
      </c>
    </row>
    <row r="915" spans="2:65" s="1" customFormat="1" ht="31.5" customHeight="1">
      <c r="B915" s="42"/>
      <c r="C915" s="205" t="s">
        <v>1226</v>
      </c>
      <c r="D915" s="205" t="s">
        <v>170</v>
      </c>
      <c r="E915" s="206" t="s">
        <v>1518</v>
      </c>
      <c r="F915" s="207" t="s">
        <v>2825</v>
      </c>
      <c r="G915" s="208" t="s">
        <v>272</v>
      </c>
      <c r="H915" s="209">
        <v>13</v>
      </c>
      <c r="I915" s="210"/>
      <c r="J915" s="211">
        <f t="shared" ref="J915:J938" si="0">ROUND(I915*H915,2)</f>
        <v>0</v>
      </c>
      <c r="K915" s="207" t="s">
        <v>21</v>
      </c>
      <c r="L915" s="62"/>
      <c r="M915" s="212" t="s">
        <v>21</v>
      </c>
      <c r="N915" s="213" t="s">
        <v>42</v>
      </c>
      <c r="O915" s="43"/>
      <c r="P915" s="214">
        <f t="shared" ref="P915:P938" si="1">O915*H915</f>
        <v>0</v>
      </c>
      <c r="Q915" s="214">
        <v>0</v>
      </c>
      <c r="R915" s="214">
        <f t="shared" ref="R915:R938" si="2">Q915*H915</f>
        <v>0</v>
      </c>
      <c r="S915" s="214">
        <v>0</v>
      </c>
      <c r="T915" s="215">
        <f t="shared" ref="T915:T938" si="3">S915*H915</f>
        <v>0</v>
      </c>
      <c r="AR915" s="25" t="s">
        <v>286</v>
      </c>
      <c r="AT915" s="25" t="s">
        <v>170</v>
      </c>
      <c r="AU915" s="25" t="s">
        <v>80</v>
      </c>
      <c r="AY915" s="25" t="s">
        <v>168</v>
      </c>
      <c r="BE915" s="216">
        <f t="shared" ref="BE915:BE938" si="4">IF(N915="základní",J915,0)</f>
        <v>0</v>
      </c>
      <c r="BF915" s="216">
        <f t="shared" ref="BF915:BF938" si="5">IF(N915="snížená",J915,0)</f>
        <v>0</v>
      </c>
      <c r="BG915" s="216">
        <f t="shared" ref="BG915:BG938" si="6">IF(N915="zákl. přenesená",J915,0)</f>
        <v>0</v>
      </c>
      <c r="BH915" s="216">
        <f t="shared" ref="BH915:BH938" si="7">IF(N915="sníž. přenesená",J915,0)</f>
        <v>0</v>
      </c>
      <c r="BI915" s="216">
        <f t="shared" ref="BI915:BI938" si="8">IF(N915="nulová",J915,0)</f>
        <v>0</v>
      </c>
      <c r="BJ915" s="25" t="s">
        <v>78</v>
      </c>
      <c r="BK915" s="216">
        <f t="shared" ref="BK915:BK938" si="9">ROUND(I915*H915,2)</f>
        <v>0</v>
      </c>
      <c r="BL915" s="25" t="s">
        <v>286</v>
      </c>
      <c r="BM915" s="25" t="s">
        <v>2826</v>
      </c>
    </row>
    <row r="916" spans="2:65" s="1" customFormat="1" ht="31.5" customHeight="1">
      <c r="B916" s="42"/>
      <c r="C916" s="205" t="s">
        <v>1232</v>
      </c>
      <c r="D916" s="205" t="s">
        <v>170</v>
      </c>
      <c r="E916" s="206" t="s">
        <v>1522</v>
      </c>
      <c r="F916" s="207" t="s">
        <v>2827</v>
      </c>
      <c r="G916" s="208" t="s">
        <v>272</v>
      </c>
      <c r="H916" s="209">
        <v>1</v>
      </c>
      <c r="I916" s="210"/>
      <c r="J916" s="211">
        <f t="shared" si="0"/>
        <v>0</v>
      </c>
      <c r="K916" s="207" t="s">
        <v>21</v>
      </c>
      <c r="L916" s="62"/>
      <c r="M916" s="212" t="s">
        <v>21</v>
      </c>
      <c r="N916" s="213" t="s">
        <v>42</v>
      </c>
      <c r="O916" s="43"/>
      <c r="P916" s="214">
        <f t="shared" si="1"/>
        <v>0</v>
      </c>
      <c r="Q916" s="214">
        <v>0</v>
      </c>
      <c r="R916" s="214">
        <f t="shared" si="2"/>
        <v>0</v>
      </c>
      <c r="S916" s="214">
        <v>0</v>
      </c>
      <c r="T916" s="215">
        <f t="shared" si="3"/>
        <v>0</v>
      </c>
      <c r="AR916" s="25" t="s">
        <v>286</v>
      </c>
      <c r="AT916" s="25" t="s">
        <v>170</v>
      </c>
      <c r="AU916" s="25" t="s">
        <v>80</v>
      </c>
      <c r="AY916" s="25" t="s">
        <v>168</v>
      </c>
      <c r="BE916" s="216">
        <f t="shared" si="4"/>
        <v>0</v>
      </c>
      <c r="BF916" s="216">
        <f t="shared" si="5"/>
        <v>0</v>
      </c>
      <c r="BG916" s="216">
        <f t="shared" si="6"/>
        <v>0</v>
      </c>
      <c r="BH916" s="216">
        <f t="shared" si="7"/>
        <v>0</v>
      </c>
      <c r="BI916" s="216">
        <f t="shared" si="8"/>
        <v>0</v>
      </c>
      <c r="BJ916" s="25" t="s">
        <v>78</v>
      </c>
      <c r="BK916" s="216">
        <f t="shared" si="9"/>
        <v>0</v>
      </c>
      <c r="BL916" s="25" t="s">
        <v>286</v>
      </c>
      <c r="BM916" s="25" t="s">
        <v>2828</v>
      </c>
    </row>
    <row r="917" spans="2:65" s="1" customFormat="1" ht="31.5" customHeight="1">
      <c r="B917" s="42"/>
      <c r="C917" s="205" t="s">
        <v>1236</v>
      </c>
      <c r="D917" s="205" t="s">
        <v>170</v>
      </c>
      <c r="E917" s="206" t="s">
        <v>1526</v>
      </c>
      <c r="F917" s="207" t="s">
        <v>2829</v>
      </c>
      <c r="G917" s="208" t="s">
        <v>272</v>
      </c>
      <c r="H917" s="209">
        <v>1</v>
      </c>
      <c r="I917" s="210"/>
      <c r="J917" s="211">
        <f t="shared" si="0"/>
        <v>0</v>
      </c>
      <c r="K917" s="207" t="s">
        <v>21</v>
      </c>
      <c r="L917" s="62"/>
      <c r="M917" s="212" t="s">
        <v>21</v>
      </c>
      <c r="N917" s="213" t="s">
        <v>42</v>
      </c>
      <c r="O917" s="43"/>
      <c r="P917" s="214">
        <f t="shared" si="1"/>
        <v>0</v>
      </c>
      <c r="Q917" s="214">
        <v>0</v>
      </c>
      <c r="R917" s="214">
        <f t="shared" si="2"/>
        <v>0</v>
      </c>
      <c r="S917" s="214">
        <v>0</v>
      </c>
      <c r="T917" s="215">
        <f t="shared" si="3"/>
        <v>0</v>
      </c>
      <c r="AR917" s="25" t="s">
        <v>286</v>
      </c>
      <c r="AT917" s="25" t="s">
        <v>170</v>
      </c>
      <c r="AU917" s="25" t="s">
        <v>80</v>
      </c>
      <c r="AY917" s="25" t="s">
        <v>168</v>
      </c>
      <c r="BE917" s="216">
        <f t="shared" si="4"/>
        <v>0</v>
      </c>
      <c r="BF917" s="216">
        <f t="shared" si="5"/>
        <v>0</v>
      </c>
      <c r="BG917" s="216">
        <f t="shared" si="6"/>
        <v>0</v>
      </c>
      <c r="BH917" s="216">
        <f t="shared" si="7"/>
        <v>0</v>
      </c>
      <c r="BI917" s="216">
        <f t="shared" si="8"/>
        <v>0</v>
      </c>
      <c r="BJ917" s="25" t="s">
        <v>78</v>
      </c>
      <c r="BK917" s="216">
        <f t="shared" si="9"/>
        <v>0</v>
      </c>
      <c r="BL917" s="25" t="s">
        <v>286</v>
      </c>
      <c r="BM917" s="25" t="s">
        <v>2830</v>
      </c>
    </row>
    <row r="918" spans="2:65" s="1" customFormat="1" ht="31.5" customHeight="1">
      <c r="B918" s="42"/>
      <c r="C918" s="205" t="s">
        <v>1244</v>
      </c>
      <c r="D918" s="205" t="s">
        <v>170</v>
      </c>
      <c r="E918" s="206" t="s">
        <v>1530</v>
      </c>
      <c r="F918" s="207" t="s">
        <v>2831</v>
      </c>
      <c r="G918" s="208" t="s">
        <v>272</v>
      </c>
      <c r="H918" s="209">
        <v>1</v>
      </c>
      <c r="I918" s="210"/>
      <c r="J918" s="211">
        <f t="shared" si="0"/>
        <v>0</v>
      </c>
      <c r="K918" s="207" t="s">
        <v>21</v>
      </c>
      <c r="L918" s="62"/>
      <c r="M918" s="212" t="s">
        <v>21</v>
      </c>
      <c r="N918" s="213" t="s">
        <v>42</v>
      </c>
      <c r="O918" s="43"/>
      <c r="P918" s="214">
        <f t="shared" si="1"/>
        <v>0</v>
      </c>
      <c r="Q918" s="214">
        <v>0</v>
      </c>
      <c r="R918" s="214">
        <f t="shared" si="2"/>
        <v>0</v>
      </c>
      <c r="S918" s="214">
        <v>0</v>
      </c>
      <c r="T918" s="215">
        <f t="shared" si="3"/>
        <v>0</v>
      </c>
      <c r="AR918" s="25" t="s">
        <v>286</v>
      </c>
      <c r="AT918" s="25" t="s">
        <v>170</v>
      </c>
      <c r="AU918" s="25" t="s">
        <v>80</v>
      </c>
      <c r="AY918" s="25" t="s">
        <v>168</v>
      </c>
      <c r="BE918" s="216">
        <f t="shared" si="4"/>
        <v>0</v>
      </c>
      <c r="BF918" s="216">
        <f t="shared" si="5"/>
        <v>0</v>
      </c>
      <c r="BG918" s="216">
        <f t="shared" si="6"/>
        <v>0</v>
      </c>
      <c r="BH918" s="216">
        <f t="shared" si="7"/>
        <v>0</v>
      </c>
      <c r="BI918" s="216">
        <f t="shared" si="8"/>
        <v>0</v>
      </c>
      <c r="BJ918" s="25" t="s">
        <v>78</v>
      </c>
      <c r="BK918" s="216">
        <f t="shared" si="9"/>
        <v>0</v>
      </c>
      <c r="BL918" s="25" t="s">
        <v>286</v>
      </c>
      <c r="BM918" s="25" t="s">
        <v>2832</v>
      </c>
    </row>
    <row r="919" spans="2:65" s="1" customFormat="1" ht="31.5" customHeight="1">
      <c r="B919" s="42"/>
      <c r="C919" s="205" t="s">
        <v>1250</v>
      </c>
      <c r="D919" s="205" t="s">
        <v>170</v>
      </c>
      <c r="E919" s="206" t="s">
        <v>1534</v>
      </c>
      <c r="F919" s="207" t="s">
        <v>2833</v>
      </c>
      <c r="G919" s="208" t="s">
        <v>272</v>
      </c>
      <c r="H919" s="209">
        <v>1</v>
      </c>
      <c r="I919" s="210"/>
      <c r="J919" s="211">
        <f t="shared" si="0"/>
        <v>0</v>
      </c>
      <c r="K919" s="207" t="s">
        <v>21</v>
      </c>
      <c r="L919" s="62"/>
      <c r="M919" s="212" t="s">
        <v>21</v>
      </c>
      <c r="N919" s="213" t="s">
        <v>42</v>
      </c>
      <c r="O919" s="43"/>
      <c r="P919" s="214">
        <f t="shared" si="1"/>
        <v>0</v>
      </c>
      <c r="Q919" s="214">
        <v>0</v>
      </c>
      <c r="R919" s="214">
        <f t="shared" si="2"/>
        <v>0</v>
      </c>
      <c r="S919" s="214">
        <v>0</v>
      </c>
      <c r="T919" s="215">
        <f t="shared" si="3"/>
        <v>0</v>
      </c>
      <c r="AR919" s="25" t="s">
        <v>286</v>
      </c>
      <c r="AT919" s="25" t="s">
        <v>170</v>
      </c>
      <c r="AU919" s="25" t="s">
        <v>80</v>
      </c>
      <c r="AY919" s="25" t="s">
        <v>168</v>
      </c>
      <c r="BE919" s="216">
        <f t="shared" si="4"/>
        <v>0</v>
      </c>
      <c r="BF919" s="216">
        <f t="shared" si="5"/>
        <v>0</v>
      </c>
      <c r="BG919" s="216">
        <f t="shared" si="6"/>
        <v>0</v>
      </c>
      <c r="BH919" s="216">
        <f t="shared" si="7"/>
        <v>0</v>
      </c>
      <c r="BI919" s="216">
        <f t="shared" si="8"/>
        <v>0</v>
      </c>
      <c r="BJ919" s="25" t="s">
        <v>78</v>
      </c>
      <c r="BK919" s="216">
        <f t="shared" si="9"/>
        <v>0</v>
      </c>
      <c r="BL919" s="25" t="s">
        <v>286</v>
      </c>
      <c r="BM919" s="25" t="s">
        <v>2834</v>
      </c>
    </row>
    <row r="920" spans="2:65" s="1" customFormat="1" ht="31.5" customHeight="1">
      <c r="B920" s="42"/>
      <c r="C920" s="205" t="s">
        <v>1255</v>
      </c>
      <c r="D920" s="205" t="s">
        <v>170</v>
      </c>
      <c r="E920" s="206" t="s">
        <v>1538</v>
      </c>
      <c r="F920" s="207" t="s">
        <v>2835</v>
      </c>
      <c r="G920" s="208" t="s">
        <v>272</v>
      </c>
      <c r="H920" s="209">
        <v>1</v>
      </c>
      <c r="I920" s="210"/>
      <c r="J920" s="211">
        <f t="shared" si="0"/>
        <v>0</v>
      </c>
      <c r="K920" s="207" t="s">
        <v>21</v>
      </c>
      <c r="L920" s="62"/>
      <c r="M920" s="212" t="s">
        <v>21</v>
      </c>
      <c r="N920" s="213" t="s">
        <v>42</v>
      </c>
      <c r="O920" s="43"/>
      <c r="P920" s="214">
        <f t="shared" si="1"/>
        <v>0</v>
      </c>
      <c r="Q920" s="214">
        <v>0</v>
      </c>
      <c r="R920" s="214">
        <f t="shared" si="2"/>
        <v>0</v>
      </c>
      <c r="S920" s="214">
        <v>0</v>
      </c>
      <c r="T920" s="215">
        <f t="shared" si="3"/>
        <v>0</v>
      </c>
      <c r="AR920" s="25" t="s">
        <v>286</v>
      </c>
      <c r="AT920" s="25" t="s">
        <v>170</v>
      </c>
      <c r="AU920" s="25" t="s">
        <v>80</v>
      </c>
      <c r="AY920" s="25" t="s">
        <v>168</v>
      </c>
      <c r="BE920" s="216">
        <f t="shared" si="4"/>
        <v>0</v>
      </c>
      <c r="BF920" s="216">
        <f t="shared" si="5"/>
        <v>0</v>
      </c>
      <c r="BG920" s="216">
        <f t="shared" si="6"/>
        <v>0</v>
      </c>
      <c r="BH920" s="216">
        <f t="shared" si="7"/>
        <v>0</v>
      </c>
      <c r="BI920" s="216">
        <f t="shared" si="8"/>
        <v>0</v>
      </c>
      <c r="BJ920" s="25" t="s">
        <v>78</v>
      </c>
      <c r="BK920" s="216">
        <f t="shared" si="9"/>
        <v>0</v>
      </c>
      <c r="BL920" s="25" t="s">
        <v>286</v>
      </c>
      <c r="BM920" s="25" t="s">
        <v>2836</v>
      </c>
    </row>
    <row r="921" spans="2:65" s="1" customFormat="1" ht="31.5" customHeight="1">
      <c r="B921" s="42"/>
      <c r="C921" s="205" t="s">
        <v>1261</v>
      </c>
      <c r="D921" s="205" t="s">
        <v>170</v>
      </c>
      <c r="E921" s="206" t="s">
        <v>1542</v>
      </c>
      <c r="F921" s="207" t="s">
        <v>2837</v>
      </c>
      <c r="G921" s="208" t="s">
        <v>272</v>
      </c>
      <c r="H921" s="209">
        <v>1</v>
      </c>
      <c r="I921" s="210"/>
      <c r="J921" s="211">
        <f t="shared" si="0"/>
        <v>0</v>
      </c>
      <c r="K921" s="207" t="s">
        <v>21</v>
      </c>
      <c r="L921" s="62"/>
      <c r="M921" s="212" t="s">
        <v>21</v>
      </c>
      <c r="N921" s="213" t="s">
        <v>42</v>
      </c>
      <c r="O921" s="43"/>
      <c r="P921" s="214">
        <f t="shared" si="1"/>
        <v>0</v>
      </c>
      <c r="Q921" s="214">
        <v>0</v>
      </c>
      <c r="R921" s="214">
        <f t="shared" si="2"/>
        <v>0</v>
      </c>
      <c r="S921" s="214">
        <v>0</v>
      </c>
      <c r="T921" s="215">
        <f t="shared" si="3"/>
        <v>0</v>
      </c>
      <c r="AR921" s="25" t="s">
        <v>286</v>
      </c>
      <c r="AT921" s="25" t="s">
        <v>170</v>
      </c>
      <c r="AU921" s="25" t="s">
        <v>80</v>
      </c>
      <c r="AY921" s="25" t="s">
        <v>168</v>
      </c>
      <c r="BE921" s="216">
        <f t="shared" si="4"/>
        <v>0</v>
      </c>
      <c r="BF921" s="216">
        <f t="shared" si="5"/>
        <v>0</v>
      </c>
      <c r="BG921" s="216">
        <f t="shared" si="6"/>
        <v>0</v>
      </c>
      <c r="BH921" s="216">
        <f t="shared" si="7"/>
        <v>0</v>
      </c>
      <c r="BI921" s="216">
        <f t="shared" si="8"/>
        <v>0</v>
      </c>
      <c r="BJ921" s="25" t="s">
        <v>78</v>
      </c>
      <c r="BK921" s="216">
        <f t="shared" si="9"/>
        <v>0</v>
      </c>
      <c r="BL921" s="25" t="s">
        <v>286</v>
      </c>
      <c r="BM921" s="25" t="s">
        <v>2838</v>
      </c>
    </row>
    <row r="922" spans="2:65" s="1" customFormat="1" ht="31.5" customHeight="1">
      <c r="B922" s="42"/>
      <c r="C922" s="205" t="s">
        <v>1266</v>
      </c>
      <c r="D922" s="205" t="s">
        <v>170</v>
      </c>
      <c r="E922" s="206" t="s">
        <v>1546</v>
      </c>
      <c r="F922" s="207" t="s">
        <v>2839</v>
      </c>
      <c r="G922" s="208" t="s">
        <v>272</v>
      </c>
      <c r="H922" s="209">
        <v>1</v>
      </c>
      <c r="I922" s="210"/>
      <c r="J922" s="211">
        <f t="shared" si="0"/>
        <v>0</v>
      </c>
      <c r="K922" s="207" t="s">
        <v>21</v>
      </c>
      <c r="L922" s="62"/>
      <c r="M922" s="212" t="s">
        <v>21</v>
      </c>
      <c r="N922" s="213" t="s">
        <v>42</v>
      </c>
      <c r="O922" s="43"/>
      <c r="P922" s="214">
        <f t="shared" si="1"/>
        <v>0</v>
      </c>
      <c r="Q922" s="214">
        <v>0</v>
      </c>
      <c r="R922" s="214">
        <f t="shared" si="2"/>
        <v>0</v>
      </c>
      <c r="S922" s="214">
        <v>0</v>
      </c>
      <c r="T922" s="215">
        <f t="shared" si="3"/>
        <v>0</v>
      </c>
      <c r="AR922" s="25" t="s">
        <v>286</v>
      </c>
      <c r="AT922" s="25" t="s">
        <v>170</v>
      </c>
      <c r="AU922" s="25" t="s">
        <v>80</v>
      </c>
      <c r="AY922" s="25" t="s">
        <v>168</v>
      </c>
      <c r="BE922" s="216">
        <f t="shared" si="4"/>
        <v>0</v>
      </c>
      <c r="BF922" s="216">
        <f t="shared" si="5"/>
        <v>0</v>
      </c>
      <c r="BG922" s="216">
        <f t="shared" si="6"/>
        <v>0</v>
      </c>
      <c r="BH922" s="216">
        <f t="shared" si="7"/>
        <v>0</v>
      </c>
      <c r="BI922" s="216">
        <f t="shared" si="8"/>
        <v>0</v>
      </c>
      <c r="BJ922" s="25" t="s">
        <v>78</v>
      </c>
      <c r="BK922" s="216">
        <f t="shared" si="9"/>
        <v>0</v>
      </c>
      <c r="BL922" s="25" t="s">
        <v>286</v>
      </c>
      <c r="BM922" s="25" t="s">
        <v>2840</v>
      </c>
    </row>
    <row r="923" spans="2:65" s="1" customFormat="1" ht="31.5" customHeight="1">
      <c r="B923" s="42"/>
      <c r="C923" s="205" t="s">
        <v>1273</v>
      </c>
      <c r="D923" s="205" t="s">
        <v>170</v>
      </c>
      <c r="E923" s="206" t="s">
        <v>1550</v>
      </c>
      <c r="F923" s="207" t="s">
        <v>2841</v>
      </c>
      <c r="G923" s="208" t="s">
        <v>272</v>
      </c>
      <c r="H923" s="209">
        <v>17</v>
      </c>
      <c r="I923" s="210"/>
      <c r="J923" s="211">
        <f t="shared" si="0"/>
        <v>0</v>
      </c>
      <c r="K923" s="207" t="s">
        <v>21</v>
      </c>
      <c r="L923" s="62"/>
      <c r="M923" s="212" t="s">
        <v>21</v>
      </c>
      <c r="N923" s="213" t="s">
        <v>42</v>
      </c>
      <c r="O923" s="43"/>
      <c r="P923" s="214">
        <f t="shared" si="1"/>
        <v>0</v>
      </c>
      <c r="Q923" s="214">
        <v>0</v>
      </c>
      <c r="R923" s="214">
        <f t="shared" si="2"/>
        <v>0</v>
      </c>
      <c r="S923" s="214">
        <v>0</v>
      </c>
      <c r="T923" s="215">
        <f t="shared" si="3"/>
        <v>0</v>
      </c>
      <c r="AR923" s="25" t="s">
        <v>286</v>
      </c>
      <c r="AT923" s="25" t="s">
        <v>170</v>
      </c>
      <c r="AU923" s="25" t="s">
        <v>80</v>
      </c>
      <c r="AY923" s="25" t="s">
        <v>168</v>
      </c>
      <c r="BE923" s="216">
        <f t="shared" si="4"/>
        <v>0</v>
      </c>
      <c r="BF923" s="216">
        <f t="shared" si="5"/>
        <v>0</v>
      </c>
      <c r="BG923" s="216">
        <f t="shared" si="6"/>
        <v>0</v>
      </c>
      <c r="BH923" s="216">
        <f t="shared" si="7"/>
        <v>0</v>
      </c>
      <c r="BI923" s="216">
        <f t="shared" si="8"/>
        <v>0</v>
      </c>
      <c r="BJ923" s="25" t="s">
        <v>78</v>
      </c>
      <c r="BK923" s="216">
        <f t="shared" si="9"/>
        <v>0</v>
      </c>
      <c r="BL923" s="25" t="s">
        <v>286</v>
      </c>
      <c r="BM923" s="25" t="s">
        <v>2842</v>
      </c>
    </row>
    <row r="924" spans="2:65" s="1" customFormat="1" ht="31.5" customHeight="1">
      <c r="B924" s="42"/>
      <c r="C924" s="205" t="s">
        <v>1283</v>
      </c>
      <c r="D924" s="205" t="s">
        <v>170</v>
      </c>
      <c r="E924" s="206" t="s">
        <v>1554</v>
      </c>
      <c r="F924" s="207" t="s">
        <v>2843</v>
      </c>
      <c r="G924" s="208" t="s">
        <v>272</v>
      </c>
      <c r="H924" s="209">
        <v>2</v>
      </c>
      <c r="I924" s="210"/>
      <c r="J924" s="211">
        <f t="shared" si="0"/>
        <v>0</v>
      </c>
      <c r="K924" s="207" t="s">
        <v>21</v>
      </c>
      <c r="L924" s="62"/>
      <c r="M924" s="212" t="s">
        <v>21</v>
      </c>
      <c r="N924" s="213" t="s">
        <v>42</v>
      </c>
      <c r="O924" s="43"/>
      <c r="P924" s="214">
        <f t="shared" si="1"/>
        <v>0</v>
      </c>
      <c r="Q924" s="214">
        <v>0</v>
      </c>
      <c r="R924" s="214">
        <f t="shared" si="2"/>
        <v>0</v>
      </c>
      <c r="S924" s="214">
        <v>0</v>
      </c>
      <c r="T924" s="215">
        <f t="shared" si="3"/>
        <v>0</v>
      </c>
      <c r="AR924" s="25" t="s">
        <v>286</v>
      </c>
      <c r="AT924" s="25" t="s">
        <v>170</v>
      </c>
      <c r="AU924" s="25" t="s">
        <v>80</v>
      </c>
      <c r="AY924" s="25" t="s">
        <v>168</v>
      </c>
      <c r="BE924" s="216">
        <f t="shared" si="4"/>
        <v>0</v>
      </c>
      <c r="BF924" s="216">
        <f t="shared" si="5"/>
        <v>0</v>
      </c>
      <c r="BG924" s="216">
        <f t="shared" si="6"/>
        <v>0</v>
      </c>
      <c r="BH924" s="216">
        <f t="shared" si="7"/>
        <v>0</v>
      </c>
      <c r="BI924" s="216">
        <f t="shared" si="8"/>
        <v>0</v>
      </c>
      <c r="BJ924" s="25" t="s">
        <v>78</v>
      </c>
      <c r="BK924" s="216">
        <f t="shared" si="9"/>
        <v>0</v>
      </c>
      <c r="BL924" s="25" t="s">
        <v>286</v>
      </c>
      <c r="BM924" s="25" t="s">
        <v>2844</v>
      </c>
    </row>
    <row r="925" spans="2:65" s="1" customFormat="1" ht="31.5" customHeight="1">
      <c r="B925" s="42"/>
      <c r="C925" s="205" t="s">
        <v>1287</v>
      </c>
      <c r="D925" s="205" t="s">
        <v>170</v>
      </c>
      <c r="E925" s="206" t="s">
        <v>1558</v>
      </c>
      <c r="F925" s="207" t="s">
        <v>2845</v>
      </c>
      <c r="G925" s="208" t="s">
        <v>272</v>
      </c>
      <c r="H925" s="209">
        <v>2</v>
      </c>
      <c r="I925" s="210"/>
      <c r="J925" s="211">
        <f t="shared" si="0"/>
        <v>0</v>
      </c>
      <c r="K925" s="207" t="s">
        <v>21</v>
      </c>
      <c r="L925" s="62"/>
      <c r="M925" s="212" t="s">
        <v>21</v>
      </c>
      <c r="N925" s="213" t="s">
        <v>42</v>
      </c>
      <c r="O925" s="43"/>
      <c r="P925" s="214">
        <f t="shared" si="1"/>
        <v>0</v>
      </c>
      <c r="Q925" s="214">
        <v>0</v>
      </c>
      <c r="R925" s="214">
        <f t="shared" si="2"/>
        <v>0</v>
      </c>
      <c r="S925" s="214">
        <v>0</v>
      </c>
      <c r="T925" s="215">
        <f t="shared" si="3"/>
        <v>0</v>
      </c>
      <c r="AR925" s="25" t="s">
        <v>286</v>
      </c>
      <c r="AT925" s="25" t="s">
        <v>170</v>
      </c>
      <c r="AU925" s="25" t="s">
        <v>80</v>
      </c>
      <c r="AY925" s="25" t="s">
        <v>168</v>
      </c>
      <c r="BE925" s="216">
        <f t="shared" si="4"/>
        <v>0</v>
      </c>
      <c r="BF925" s="216">
        <f t="shared" si="5"/>
        <v>0</v>
      </c>
      <c r="BG925" s="216">
        <f t="shared" si="6"/>
        <v>0</v>
      </c>
      <c r="BH925" s="216">
        <f t="shared" si="7"/>
        <v>0</v>
      </c>
      <c r="BI925" s="216">
        <f t="shared" si="8"/>
        <v>0</v>
      </c>
      <c r="BJ925" s="25" t="s">
        <v>78</v>
      </c>
      <c r="BK925" s="216">
        <f t="shared" si="9"/>
        <v>0</v>
      </c>
      <c r="BL925" s="25" t="s">
        <v>286</v>
      </c>
      <c r="BM925" s="25" t="s">
        <v>2846</v>
      </c>
    </row>
    <row r="926" spans="2:65" s="1" customFormat="1" ht="31.5" customHeight="1">
      <c r="B926" s="42"/>
      <c r="C926" s="205" t="s">
        <v>1292</v>
      </c>
      <c r="D926" s="205" t="s">
        <v>170</v>
      </c>
      <c r="E926" s="206" t="s">
        <v>1562</v>
      </c>
      <c r="F926" s="207" t="s">
        <v>2847</v>
      </c>
      <c r="G926" s="208" t="s">
        <v>272</v>
      </c>
      <c r="H926" s="209">
        <v>2</v>
      </c>
      <c r="I926" s="210"/>
      <c r="J926" s="211">
        <f t="shared" si="0"/>
        <v>0</v>
      </c>
      <c r="K926" s="207" t="s">
        <v>21</v>
      </c>
      <c r="L926" s="62"/>
      <c r="M926" s="212" t="s">
        <v>21</v>
      </c>
      <c r="N926" s="213" t="s">
        <v>42</v>
      </c>
      <c r="O926" s="43"/>
      <c r="P926" s="214">
        <f t="shared" si="1"/>
        <v>0</v>
      </c>
      <c r="Q926" s="214">
        <v>0</v>
      </c>
      <c r="R926" s="214">
        <f t="shared" si="2"/>
        <v>0</v>
      </c>
      <c r="S926" s="214">
        <v>0</v>
      </c>
      <c r="T926" s="215">
        <f t="shared" si="3"/>
        <v>0</v>
      </c>
      <c r="AR926" s="25" t="s">
        <v>286</v>
      </c>
      <c r="AT926" s="25" t="s">
        <v>170</v>
      </c>
      <c r="AU926" s="25" t="s">
        <v>80</v>
      </c>
      <c r="AY926" s="25" t="s">
        <v>168</v>
      </c>
      <c r="BE926" s="216">
        <f t="shared" si="4"/>
        <v>0</v>
      </c>
      <c r="BF926" s="216">
        <f t="shared" si="5"/>
        <v>0</v>
      </c>
      <c r="BG926" s="216">
        <f t="shared" si="6"/>
        <v>0</v>
      </c>
      <c r="BH926" s="216">
        <f t="shared" si="7"/>
        <v>0</v>
      </c>
      <c r="BI926" s="216">
        <f t="shared" si="8"/>
        <v>0</v>
      </c>
      <c r="BJ926" s="25" t="s">
        <v>78</v>
      </c>
      <c r="BK926" s="216">
        <f t="shared" si="9"/>
        <v>0</v>
      </c>
      <c r="BL926" s="25" t="s">
        <v>286</v>
      </c>
      <c r="BM926" s="25" t="s">
        <v>2848</v>
      </c>
    </row>
    <row r="927" spans="2:65" s="1" customFormat="1" ht="31.5" customHeight="1">
      <c r="B927" s="42"/>
      <c r="C927" s="205" t="s">
        <v>1297</v>
      </c>
      <c r="D927" s="205" t="s">
        <v>170</v>
      </c>
      <c r="E927" s="206" t="s">
        <v>1566</v>
      </c>
      <c r="F927" s="207" t="s">
        <v>2849</v>
      </c>
      <c r="G927" s="208" t="s">
        <v>272</v>
      </c>
      <c r="H927" s="209">
        <v>18</v>
      </c>
      <c r="I927" s="210"/>
      <c r="J927" s="211">
        <f t="shared" si="0"/>
        <v>0</v>
      </c>
      <c r="K927" s="207" t="s">
        <v>21</v>
      </c>
      <c r="L927" s="62"/>
      <c r="M927" s="212" t="s">
        <v>21</v>
      </c>
      <c r="N927" s="213" t="s">
        <v>42</v>
      </c>
      <c r="O927" s="43"/>
      <c r="P927" s="214">
        <f t="shared" si="1"/>
        <v>0</v>
      </c>
      <c r="Q927" s="214">
        <v>0</v>
      </c>
      <c r="R927" s="214">
        <f t="shared" si="2"/>
        <v>0</v>
      </c>
      <c r="S927" s="214">
        <v>0</v>
      </c>
      <c r="T927" s="215">
        <f t="shared" si="3"/>
        <v>0</v>
      </c>
      <c r="AR927" s="25" t="s">
        <v>286</v>
      </c>
      <c r="AT927" s="25" t="s">
        <v>170</v>
      </c>
      <c r="AU927" s="25" t="s">
        <v>80</v>
      </c>
      <c r="AY927" s="25" t="s">
        <v>168</v>
      </c>
      <c r="BE927" s="216">
        <f t="shared" si="4"/>
        <v>0</v>
      </c>
      <c r="BF927" s="216">
        <f t="shared" si="5"/>
        <v>0</v>
      </c>
      <c r="BG927" s="216">
        <f t="shared" si="6"/>
        <v>0</v>
      </c>
      <c r="BH927" s="216">
        <f t="shared" si="7"/>
        <v>0</v>
      </c>
      <c r="BI927" s="216">
        <f t="shared" si="8"/>
        <v>0</v>
      </c>
      <c r="BJ927" s="25" t="s">
        <v>78</v>
      </c>
      <c r="BK927" s="216">
        <f t="shared" si="9"/>
        <v>0</v>
      </c>
      <c r="BL927" s="25" t="s">
        <v>286</v>
      </c>
      <c r="BM927" s="25" t="s">
        <v>2850</v>
      </c>
    </row>
    <row r="928" spans="2:65" s="1" customFormat="1" ht="31.5" customHeight="1">
      <c r="B928" s="42"/>
      <c r="C928" s="205" t="s">
        <v>1303</v>
      </c>
      <c r="D928" s="205" t="s">
        <v>170</v>
      </c>
      <c r="E928" s="206" t="s">
        <v>1570</v>
      </c>
      <c r="F928" s="207" t="s">
        <v>2851</v>
      </c>
      <c r="G928" s="208" t="s">
        <v>272</v>
      </c>
      <c r="H928" s="209">
        <v>2</v>
      </c>
      <c r="I928" s="210"/>
      <c r="J928" s="211">
        <f t="shared" si="0"/>
        <v>0</v>
      </c>
      <c r="K928" s="207" t="s">
        <v>21</v>
      </c>
      <c r="L928" s="62"/>
      <c r="M928" s="212" t="s">
        <v>21</v>
      </c>
      <c r="N928" s="213" t="s">
        <v>42</v>
      </c>
      <c r="O928" s="43"/>
      <c r="P928" s="214">
        <f t="shared" si="1"/>
        <v>0</v>
      </c>
      <c r="Q928" s="214">
        <v>0</v>
      </c>
      <c r="R928" s="214">
        <f t="shared" si="2"/>
        <v>0</v>
      </c>
      <c r="S928" s="214">
        <v>0</v>
      </c>
      <c r="T928" s="215">
        <f t="shared" si="3"/>
        <v>0</v>
      </c>
      <c r="AR928" s="25" t="s">
        <v>286</v>
      </c>
      <c r="AT928" s="25" t="s">
        <v>170</v>
      </c>
      <c r="AU928" s="25" t="s">
        <v>80</v>
      </c>
      <c r="AY928" s="25" t="s">
        <v>168</v>
      </c>
      <c r="BE928" s="216">
        <f t="shared" si="4"/>
        <v>0</v>
      </c>
      <c r="BF928" s="216">
        <f t="shared" si="5"/>
        <v>0</v>
      </c>
      <c r="BG928" s="216">
        <f t="shared" si="6"/>
        <v>0</v>
      </c>
      <c r="BH928" s="216">
        <f t="shared" si="7"/>
        <v>0</v>
      </c>
      <c r="BI928" s="216">
        <f t="shared" si="8"/>
        <v>0</v>
      </c>
      <c r="BJ928" s="25" t="s">
        <v>78</v>
      </c>
      <c r="BK928" s="216">
        <f t="shared" si="9"/>
        <v>0</v>
      </c>
      <c r="BL928" s="25" t="s">
        <v>286</v>
      </c>
      <c r="BM928" s="25" t="s">
        <v>2852</v>
      </c>
    </row>
    <row r="929" spans="2:65" s="1" customFormat="1" ht="31.5" customHeight="1">
      <c r="B929" s="42"/>
      <c r="C929" s="205" t="s">
        <v>1308</v>
      </c>
      <c r="D929" s="205" t="s">
        <v>170</v>
      </c>
      <c r="E929" s="206" t="s">
        <v>1574</v>
      </c>
      <c r="F929" s="207" t="s">
        <v>2853</v>
      </c>
      <c r="G929" s="208" t="s">
        <v>272</v>
      </c>
      <c r="H929" s="209">
        <v>2</v>
      </c>
      <c r="I929" s="210"/>
      <c r="J929" s="211">
        <f t="shared" si="0"/>
        <v>0</v>
      </c>
      <c r="K929" s="207" t="s">
        <v>21</v>
      </c>
      <c r="L929" s="62"/>
      <c r="M929" s="212" t="s">
        <v>21</v>
      </c>
      <c r="N929" s="213" t="s">
        <v>42</v>
      </c>
      <c r="O929" s="43"/>
      <c r="P929" s="214">
        <f t="shared" si="1"/>
        <v>0</v>
      </c>
      <c r="Q929" s="214">
        <v>0</v>
      </c>
      <c r="R929" s="214">
        <f t="shared" si="2"/>
        <v>0</v>
      </c>
      <c r="S929" s="214">
        <v>0</v>
      </c>
      <c r="T929" s="215">
        <f t="shared" si="3"/>
        <v>0</v>
      </c>
      <c r="AR929" s="25" t="s">
        <v>286</v>
      </c>
      <c r="AT929" s="25" t="s">
        <v>170</v>
      </c>
      <c r="AU929" s="25" t="s">
        <v>80</v>
      </c>
      <c r="AY929" s="25" t="s">
        <v>168</v>
      </c>
      <c r="BE929" s="216">
        <f t="shared" si="4"/>
        <v>0</v>
      </c>
      <c r="BF929" s="216">
        <f t="shared" si="5"/>
        <v>0</v>
      </c>
      <c r="BG929" s="216">
        <f t="shared" si="6"/>
        <v>0</v>
      </c>
      <c r="BH929" s="216">
        <f t="shared" si="7"/>
        <v>0</v>
      </c>
      <c r="BI929" s="216">
        <f t="shared" si="8"/>
        <v>0</v>
      </c>
      <c r="BJ929" s="25" t="s">
        <v>78</v>
      </c>
      <c r="BK929" s="216">
        <f t="shared" si="9"/>
        <v>0</v>
      </c>
      <c r="BL929" s="25" t="s">
        <v>286</v>
      </c>
      <c r="BM929" s="25" t="s">
        <v>2854</v>
      </c>
    </row>
    <row r="930" spans="2:65" s="1" customFormat="1" ht="31.5" customHeight="1">
      <c r="B930" s="42"/>
      <c r="C930" s="205" t="s">
        <v>1314</v>
      </c>
      <c r="D930" s="205" t="s">
        <v>170</v>
      </c>
      <c r="E930" s="206" t="s">
        <v>1578</v>
      </c>
      <c r="F930" s="207" t="s">
        <v>2855</v>
      </c>
      <c r="G930" s="208" t="s">
        <v>272</v>
      </c>
      <c r="H930" s="209">
        <v>1</v>
      </c>
      <c r="I930" s="210"/>
      <c r="J930" s="211">
        <f t="shared" si="0"/>
        <v>0</v>
      </c>
      <c r="K930" s="207" t="s">
        <v>21</v>
      </c>
      <c r="L930" s="62"/>
      <c r="M930" s="212" t="s">
        <v>21</v>
      </c>
      <c r="N930" s="213" t="s">
        <v>42</v>
      </c>
      <c r="O930" s="43"/>
      <c r="P930" s="214">
        <f t="shared" si="1"/>
        <v>0</v>
      </c>
      <c r="Q930" s="214">
        <v>0</v>
      </c>
      <c r="R930" s="214">
        <f t="shared" si="2"/>
        <v>0</v>
      </c>
      <c r="S930" s="214">
        <v>0</v>
      </c>
      <c r="T930" s="215">
        <f t="shared" si="3"/>
        <v>0</v>
      </c>
      <c r="AR930" s="25" t="s">
        <v>286</v>
      </c>
      <c r="AT930" s="25" t="s">
        <v>170</v>
      </c>
      <c r="AU930" s="25" t="s">
        <v>80</v>
      </c>
      <c r="AY930" s="25" t="s">
        <v>168</v>
      </c>
      <c r="BE930" s="216">
        <f t="shared" si="4"/>
        <v>0</v>
      </c>
      <c r="BF930" s="216">
        <f t="shared" si="5"/>
        <v>0</v>
      </c>
      <c r="BG930" s="216">
        <f t="shared" si="6"/>
        <v>0</v>
      </c>
      <c r="BH930" s="216">
        <f t="shared" si="7"/>
        <v>0</v>
      </c>
      <c r="BI930" s="216">
        <f t="shared" si="8"/>
        <v>0</v>
      </c>
      <c r="BJ930" s="25" t="s">
        <v>78</v>
      </c>
      <c r="BK930" s="216">
        <f t="shared" si="9"/>
        <v>0</v>
      </c>
      <c r="BL930" s="25" t="s">
        <v>286</v>
      </c>
      <c r="BM930" s="25" t="s">
        <v>2856</v>
      </c>
    </row>
    <row r="931" spans="2:65" s="1" customFormat="1" ht="31.5" customHeight="1">
      <c r="B931" s="42"/>
      <c r="C931" s="205" t="s">
        <v>1319</v>
      </c>
      <c r="D931" s="205" t="s">
        <v>170</v>
      </c>
      <c r="E931" s="206" t="s">
        <v>1582</v>
      </c>
      <c r="F931" s="207" t="s">
        <v>2857</v>
      </c>
      <c r="G931" s="208" t="s">
        <v>272</v>
      </c>
      <c r="H931" s="209">
        <v>1</v>
      </c>
      <c r="I931" s="210"/>
      <c r="J931" s="211">
        <f t="shared" si="0"/>
        <v>0</v>
      </c>
      <c r="K931" s="207" t="s">
        <v>21</v>
      </c>
      <c r="L931" s="62"/>
      <c r="M931" s="212" t="s">
        <v>21</v>
      </c>
      <c r="N931" s="213" t="s">
        <v>42</v>
      </c>
      <c r="O931" s="43"/>
      <c r="P931" s="214">
        <f t="shared" si="1"/>
        <v>0</v>
      </c>
      <c r="Q931" s="214">
        <v>0</v>
      </c>
      <c r="R931" s="214">
        <f t="shared" si="2"/>
        <v>0</v>
      </c>
      <c r="S931" s="214">
        <v>0</v>
      </c>
      <c r="T931" s="215">
        <f t="shared" si="3"/>
        <v>0</v>
      </c>
      <c r="AR931" s="25" t="s">
        <v>286</v>
      </c>
      <c r="AT931" s="25" t="s">
        <v>170</v>
      </c>
      <c r="AU931" s="25" t="s">
        <v>80</v>
      </c>
      <c r="AY931" s="25" t="s">
        <v>168</v>
      </c>
      <c r="BE931" s="216">
        <f t="shared" si="4"/>
        <v>0</v>
      </c>
      <c r="BF931" s="216">
        <f t="shared" si="5"/>
        <v>0</v>
      </c>
      <c r="BG931" s="216">
        <f t="shared" si="6"/>
        <v>0</v>
      </c>
      <c r="BH931" s="216">
        <f t="shared" si="7"/>
        <v>0</v>
      </c>
      <c r="BI931" s="216">
        <f t="shared" si="8"/>
        <v>0</v>
      </c>
      <c r="BJ931" s="25" t="s">
        <v>78</v>
      </c>
      <c r="BK931" s="216">
        <f t="shared" si="9"/>
        <v>0</v>
      </c>
      <c r="BL931" s="25" t="s">
        <v>286</v>
      </c>
      <c r="BM931" s="25" t="s">
        <v>2858</v>
      </c>
    </row>
    <row r="932" spans="2:65" s="1" customFormat="1" ht="31.5" customHeight="1">
      <c r="B932" s="42"/>
      <c r="C932" s="205" t="s">
        <v>1323</v>
      </c>
      <c r="D932" s="205" t="s">
        <v>170</v>
      </c>
      <c r="E932" s="206" t="s">
        <v>1586</v>
      </c>
      <c r="F932" s="207" t="s">
        <v>2859</v>
      </c>
      <c r="G932" s="208" t="s">
        <v>272</v>
      </c>
      <c r="H932" s="209">
        <v>1</v>
      </c>
      <c r="I932" s="210"/>
      <c r="J932" s="211">
        <f t="shared" si="0"/>
        <v>0</v>
      </c>
      <c r="K932" s="207" t="s">
        <v>21</v>
      </c>
      <c r="L932" s="62"/>
      <c r="M932" s="212" t="s">
        <v>21</v>
      </c>
      <c r="N932" s="213" t="s">
        <v>42</v>
      </c>
      <c r="O932" s="43"/>
      <c r="P932" s="214">
        <f t="shared" si="1"/>
        <v>0</v>
      </c>
      <c r="Q932" s="214">
        <v>0</v>
      </c>
      <c r="R932" s="214">
        <f t="shared" si="2"/>
        <v>0</v>
      </c>
      <c r="S932" s="214">
        <v>0</v>
      </c>
      <c r="T932" s="215">
        <f t="shared" si="3"/>
        <v>0</v>
      </c>
      <c r="AR932" s="25" t="s">
        <v>286</v>
      </c>
      <c r="AT932" s="25" t="s">
        <v>170</v>
      </c>
      <c r="AU932" s="25" t="s">
        <v>80</v>
      </c>
      <c r="AY932" s="25" t="s">
        <v>168</v>
      </c>
      <c r="BE932" s="216">
        <f t="shared" si="4"/>
        <v>0</v>
      </c>
      <c r="BF932" s="216">
        <f t="shared" si="5"/>
        <v>0</v>
      </c>
      <c r="BG932" s="216">
        <f t="shared" si="6"/>
        <v>0</v>
      </c>
      <c r="BH932" s="216">
        <f t="shared" si="7"/>
        <v>0</v>
      </c>
      <c r="BI932" s="216">
        <f t="shared" si="8"/>
        <v>0</v>
      </c>
      <c r="BJ932" s="25" t="s">
        <v>78</v>
      </c>
      <c r="BK932" s="216">
        <f t="shared" si="9"/>
        <v>0</v>
      </c>
      <c r="BL932" s="25" t="s">
        <v>286</v>
      </c>
      <c r="BM932" s="25" t="s">
        <v>2860</v>
      </c>
    </row>
    <row r="933" spans="2:65" s="1" customFormat="1" ht="31.5" customHeight="1">
      <c r="B933" s="42"/>
      <c r="C933" s="205" t="s">
        <v>1329</v>
      </c>
      <c r="D933" s="205" t="s">
        <v>170</v>
      </c>
      <c r="E933" s="206" t="s">
        <v>1590</v>
      </c>
      <c r="F933" s="207" t="s">
        <v>2861</v>
      </c>
      <c r="G933" s="208" t="s">
        <v>272</v>
      </c>
      <c r="H933" s="209">
        <v>1</v>
      </c>
      <c r="I933" s="210"/>
      <c r="J933" s="211">
        <f t="shared" si="0"/>
        <v>0</v>
      </c>
      <c r="K933" s="207" t="s">
        <v>21</v>
      </c>
      <c r="L933" s="62"/>
      <c r="M933" s="212" t="s">
        <v>21</v>
      </c>
      <c r="N933" s="213" t="s">
        <v>42</v>
      </c>
      <c r="O933" s="43"/>
      <c r="P933" s="214">
        <f t="shared" si="1"/>
        <v>0</v>
      </c>
      <c r="Q933" s="214">
        <v>0</v>
      </c>
      <c r="R933" s="214">
        <f t="shared" si="2"/>
        <v>0</v>
      </c>
      <c r="S933" s="214">
        <v>0</v>
      </c>
      <c r="T933" s="215">
        <f t="shared" si="3"/>
        <v>0</v>
      </c>
      <c r="AR933" s="25" t="s">
        <v>286</v>
      </c>
      <c r="AT933" s="25" t="s">
        <v>170</v>
      </c>
      <c r="AU933" s="25" t="s">
        <v>80</v>
      </c>
      <c r="AY933" s="25" t="s">
        <v>168</v>
      </c>
      <c r="BE933" s="216">
        <f t="shared" si="4"/>
        <v>0</v>
      </c>
      <c r="BF933" s="216">
        <f t="shared" si="5"/>
        <v>0</v>
      </c>
      <c r="BG933" s="216">
        <f t="shared" si="6"/>
        <v>0</v>
      </c>
      <c r="BH933" s="216">
        <f t="shared" si="7"/>
        <v>0</v>
      </c>
      <c r="BI933" s="216">
        <f t="shared" si="8"/>
        <v>0</v>
      </c>
      <c r="BJ933" s="25" t="s">
        <v>78</v>
      </c>
      <c r="BK933" s="216">
        <f t="shared" si="9"/>
        <v>0</v>
      </c>
      <c r="BL933" s="25" t="s">
        <v>286</v>
      </c>
      <c r="BM933" s="25" t="s">
        <v>2862</v>
      </c>
    </row>
    <row r="934" spans="2:65" s="1" customFormat="1" ht="31.5" customHeight="1">
      <c r="B934" s="42"/>
      <c r="C934" s="205" t="s">
        <v>1337</v>
      </c>
      <c r="D934" s="205" t="s">
        <v>170</v>
      </c>
      <c r="E934" s="206" t="s">
        <v>1594</v>
      </c>
      <c r="F934" s="207" t="s">
        <v>2863</v>
      </c>
      <c r="G934" s="208" t="s">
        <v>272</v>
      </c>
      <c r="H934" s="209">
        <v>1</v>
      </c>
      <c r="I934" s="210"/>
      <c r="J934" s="211">
        <f t="shared" si="0"/>
        <v>0</v>
      </c>
      <c r="K934" s="207" t="s">
        <v>21</v>
      </c>
      <c r="L934" s="62"/>
      <c r="M934" s="212" t="s">
        <v>21</v>
      </c>
      <c r="N934" s="213" t="s">
        <v>42</v>
      </c>
      <c r="O934" s="43"/>
      <c r="P934" s="214">
        <f t="shared" si="1"/>
        <v>0</v>
      </c>
      <c r="Q934" s="214">
        <v>0</v>
      </c>
      <c r="R934" s="214">
        <f t="shared" si="2"/>
        <v>0</v>
      </c>
      <c r="S934" s="214">
        <v>0</v>
      </c>
      <c r="T934" s="215">
        <f t="shared" si="3"/>
        <v>0</v>
      </c>
      <c r="AR934" s="25" t="s">
        <v>286</v>
      </c>
      <c r="AT934" s="25" t="s">
        <v>170</v>
      </c>
      <c r="AU934" s="25" t="s">
        <v>80</v>
      </c>
      <c r="AY934" s="25" t="s">
        <v>168</v>
      </c>
      <c r="BE934" s="216">
        <f t="shared" si="4"/>
        <v>0</v>
      </c>
      <c r="BF934" s="216">
        <f t="shared" si="5"/>
        <v>0</v>
      </c>
      <c r="BG934" s="216">
        <f t="shared" si="6"/>
        <v>0</v>
      </c>
      <c r="BH934" s="216">
        <f t="shared" si="7"/>
        <v>0</v>
      </c>
      <c r="BI934" s="216">
        <f t="shared" si="8"/>
        <v>0</v>
      </c>
      <c r="BJ934" s="25" t="s">
        <v>78</v>
      </c>
      <c r="BK934" s="216">
        <f t="shared" si="9"/>
        <v>0</v>
      </c>
      <c r="BL934" s="25" t="s">
        <v>286</v>
      </c>
      <c r="BM934" s="25" t="s">
        <v>2864</v>
      </c>
    </row>
    <row r="935" spans="2:65" s="1" customFormat="1" ht="22.5" customHeight="1">
      <c r="B935" s="42"/>
      <c r="C935" s="205" t="s">
        <v>1344</v>
      </c>
      <c r="D935" s="205" t="s">
        <v>170</v>
      </c>
      <c r="E935" s="206" t="s">
        <v>1598</v>
      </c>
      <c r="F935" s="207" t="s">
        <v>2865</v>
      </c>
      <c r="G935" s="208" t="s">
        <v>272</v>
      </c>
      <c r="H935" s="209">
        <v>1</v>
      </c>
      <c r="I935" s="210"/>
      <c r="J935" s="211">
        <f t="shared" si="0"/>
        <v>0</v>
      </c>
      <c r="K935" s="207" t="s">
        <v>21</v>
      </c>
      <c r="L935" s="62"/>
      <c r="M935" s="212" t="s">
        <v>21</v>
      </c>
      <c r="N935" s="213" t="s">
        <v>42</v>
      </c>
      <c r="O935" s="43"/>
      <c r="P935" s="214">
        <f t="shared" si="1"/>
        <v>0</v>
      </c>
      <c r="Q935" s="214">
        <v>0</v>
      </c>
      <c r="R935" s="214">
        <f t="shared" si="2"/>
        <v>0</v>
      </c>
      <c r="S935" s="214">
        <v>0</v>
      </c>
      <c r="T935" s="215">
        <f t="shared" si="3"/>
        <v>0</v>
      </c>
      <c r="AR935" s="25" t="s">
        <v>286</v>
      </c>
      <c r="AT935" s="25" t="s">
        <v>170</v>
      </c>
      <c r="AU935" s="25" t="s">
        <v>80</v>
      </c>
      <c r="AY935" s="25" t="s">
        <v>168</v>
      </c>
      <c r="BE935" s="216">
        <f t="shared" si="4"/>
        <v>0</v>
      </c>
      <c r="BF935" s="216">
        <f t="shared" si="5"/>
        <v>0</v>
      </c>
      <c r="BG935" s="216">
        <f t="shared" si="6"/>
        <v>0</v>
      </c>
      <c r="BH935" s="216">
        <f t="shared" si="7"/>
        <v>0</v>
      </c>
      <c r="BI935" s="216">
        <f t="shared" si="8"/>
        <v>0</v>
      </c>
      <c r="BJ935" s="25" t="s">
        <v>78</v>
      </c>
      <c r="BK935" s="216">
        <f t="shared" si="9"/>
        <v>0</v>
      </c>
      <c r="BL935" s="25" t="s">
        <v>286</v>
      </c>
      <c r="BM935" s="25" t="s">
        <v>2866</v>
      </c>
    </row>
    <row r="936" spans="2:65" s="1" customFormat="1" ht="31.5" customHeight="1">
      <c r="B936" s="42"/>
      <c r="C936" s="205" t="s">
        <v>1348</v>
      </c>
      <c r="D936" s="205" t="s">
        <v>170</v>
      </c>
      <c r="E936" s="206" t="s">
        <v>1602</v>
      </c>
      <c r="F936" s="207" t="s">
        <v>2867</v>
      </c>
      <c r="G936" s="208" t="s">
        <v>272</v>
      </c>
      <c r="H936" s="209">
        <v>1</v>
      </c>
      <c r="I936" s="210"/>
      <c r="J936" s="211">
        <f t="shared" si="0"/>
        <v>0</v>
      </c>
      <c r="K936" s="207" t="s">
        <v>21</v>
      </c>
      <c r="L936" s="62"/>
      <c r="M936" s="212" t="s">
        <v>21</v>
      </c>
      <c r="N936" s="213" t="s">
        <v>42</v>
      </c>
      <c r="O936" s="43"/>
      <c r="P936" s="214">
        <f t="shared" si="1"/>
        <v>0</v>
      </c>
      <c r="Q936" s="214">
        <v>0</v>
      </c>
      <c r="R936" s="214">
        <f t="shared" si="2"/>
        <v>0</v>
      </c>
      <c r="S936" s="214">
        <v>0</v>
      </c>
      <c r="T936" s="215">
        <f t="shared" si="3"/>
        <v>0</v>
      </c>
      <c r="AR936" s="25" t="s">
        <v>286</v>
      </c>
      <c r="AT936" s="25" t="s">
        <v>170</v>
      </c>
      <c r="AU936" s="25" t="s">
        <v>80</v>
      </c>
      <c r="AY936" s="25" t="s">
        <v>168</v>
      </c>
      <c r="BE936" s="216">
        <f t="shared" si="4"/>
        <v>0</v>
      </c>
      <c r="BF936" s="216">
        <f t="shared" si="5"/>
        <v>0</v>
      </c>
      <c r="BG936" s="216">
        <f t="shared" si="6"/>
        <v>0</v>
      </c>
      <c r="BH936" s="216">
        <f t="shared" si="7"/>
        <v>0</v>
      </c>
      <c r="BI936" s="216">
        <f t="shared" si="8"/>
        <v>0</v>
      </c>
      <c r="BJ936" s="25" t="s">
        <v>78</v>
      </c>
      <c r="BK936" s="216">
        <f t="shared" si="9"/>
        <v>0</v>
      </c>
      <c r="BL936" s="25" t="s">
        <v>286</v>
      </c>
      <c r="BM936" s="25" t="s">
        <v>2868</v>
      </c>
    </row>
    <row r="937" spans="2:65" s="1" customFormat="1" ht="31.5" customHeight="1">
      <c r="B937" s="42"/>
      <c r="C937" s="205" t="s">
        <v>1353</v>
      </c>
      <c r="D937" s="205" t="s">
        <v>170</v>
      </c>
      <c r="E937" s="206" t="s">
        <v>1606</v>
      </c>
      <c r="F937" s="207" t="s">
        <v>1607</v>
      </c>
      <c r="G937" s="208" t="s">
        <v>272</v>
      </c>
      <c r="H937" s="209">
        <v>66</v>
      </c>
      <c r="I937" s="210"/>
      <c r="J937" s="211">
        <f t="shared" si="0"/>
        <v>0</v>
      </c>
      <c r="K937" s="207" t="s">
        <v>21</v>
      </c>
      <c r="L937" s="62"/>
      <c r="M937" s="212" t="s">
        <v>21</v>
      </c>
      <c r="N937" s="213" t="s">
        <v>42</v>
      </c>
      <c r="O937" s="43"/>
      <c r="P937" s="214">
        <f t="shared" si="1"/>
        <v>0</v>
      </c>
      <c r="Q937" s="214">
        <v>0</v>
      </c>
      <c r="R937" s="214">
        <f t="shared" si="2"/>
        <v>0</v>
      </c>
      <c r="S937" s="214">
        <v>0</v>
      </c>
      <c r="T937" s="215">
        <f t="shared" si="3"/>
        <v>0</v>
      </c>
      <c r="AR937" s="25" t="s">
        <v>286</v>
      </c>
      <c r="AT937" s="25" t="s">
        <v>170</v>
      </c>
      <c r="AU937" s="25" t="s">
        <v>80</v>
      </c>
      <c r="AY937" s="25" t="s">
        <v>168</v>
      </c>
      <c r="BE937" s="216">
        <f t="shared" si="4"/>
        <v>0</v>
      </c>
      <c r="BF937" s="216">
        <f t="shared" si="5"/>
        <v>0</v>
      </c>
      <c r="BG937" s="216">
        <f t="shared" si="6"/>
        <v>0</v>
      </c>
      <c r="BH937" s="216">
        <f t="shared" si="7"/>
        <v>0</v>
      </c>
      <c r="BI937" s="216">
        <f t="shared" si="8"/>
        <v>0</v>
      </c>
      <c r="BJ937" s="25" t="s">
        <v>78</v>
      </c>
      <c r="BK937" s="216">
        <f t="shared" si="9"/>
        <v>0</v>
      </c>
      <c r="BL937" s="25" t="s">
        <v>286</v>
      </c>
      <c r="BM937" s="25" t="s">
        <v>2869</v>
      </c>
    </row>
    <row r="938" spans="2:65" s="1" customFormat="1" ht="31.5" customHeight="1">
      <c r="B938" s="42"/>
      <c r="C938" s="205" t="s">
        <v>1357</v>
      </c>
      <c r="D938" s="205" t="s">
        <v>170</v>
      </c>
      <c r="E938" s="206" t="s">
        <v>1610</v>
      </c>
      <c r="F938" s="207" t="s">
        <v>2870</v>
      </c>
      <c r="G938" s="208" t="s">
        <v>202</v>
      </c>
      <c r="H938" s="209">
        <v>153.285</v>
      </c>
      <c r="I938" s="210"/>
      <c r="J938" s="211">
        <f t="shared" si="0"/>
        <v>0</v>
      </c>
      <c r="K938" s="207" t="s">
        <v>21</v>
      </c>
      <c r="L938" s="62"/>
      <c r="M938" s="212" t="s">
        <v>21</v>
      </c>
      <c r="N938" s="213" t="s">
        <v>42</v>
      </c>
      <c r="O938" s="43"/>
      <c r="P938" s="214">
        <f t="shared" si="1"/>
        <v>0</v>
      </c>
      <c r="Q938" s="214">
        <v>0</v>
      </c>
      <c r="R938" s="214">
        <f t="shared" si="2"/>
        <v>0</v>
      </c>
      <c r="S938" s="214">
        <v>0</v>
      </c>
      <c r="T938" s="215">
        <f t="shared" si="3"/>
        <v>0</v>
      </c>
      <c r="AR938" s="25" t="s">
        <v>286</v>
      </c>
      <c r="AT938" s="25" t="s">
        <v>170</v>
      </c>
      <c r="AU938" s="25" t="s">
        <v>80</v>
      </c>
      <c r="AY938" s="25" t="s">
        <v>168</v>
      </c>
      <c r="BE938" s="216">
        <f t="shared" si="4"/>
        <v>0</v>
      </c>
      <c r="BF938" s="216">
        <f t="shared" si="5"/>
        <v>0</v>
      </c>
      <c r="BG938" s="216">
        <f t="shared" si="6"/>
        <v>0</v>
      </c>
      <c r="BH938" s="216">
        <f t="shared" si="7"/>
        <v>0</v>
      </c>
      <c r="BI938" s="216">
        <f t="shared" si="8"/>
        <v>0</v>
      </c>
      <c r="BJ938" s="25" t="s">
        <v>78</v>
      </c>
      <c r="BK938" s="216">
        <f t="shared" si="9"/>
        <v>0</v>
      </c>
      <c r="BL938" s="25" t="s">
        <v>286</v>
      </c>
      <c r="BM938" s="25" t="s">
        <v>2871</v>
      </c>
    </row>
    <row r="939" spans="2:65" s="13" customFormat="1" ht="13.5">
      <c r="B939" s="229"/>
      <c r="C939" s="230"/>
      <c r="D939" s="219" t="s">
        <v>177</v>
      </c>
      <c r="E939" s="231" t="s">
        <v>21</v>
      </c>
      <c r="F939" s="232" t="s">
        <v>2811</v>
      </c>
      <c r="G939" s="230"/>
      <c r="H939" s="233">
        <v>148.98500000000001</v>
      </c>
      <c r="I939" s="234"/>
      <c r="J939" s="230"/>
      <c r="K939" s="230"/>
      <c r="L939" s="235"/>
      <c r="M939" s="236"/>
      <c r="N939" s="237"/>
      <c r="O939" s="237"/>
      <c r="P939" s="237"/>
      <c r="Q939" s="237"/>
      <c r="R939" s="237"/>
      <c r="S939" s="237"/>
      <c r="T939" s="238"/>
      <c r="AT939" s="239" t="s">
        <v>177</v>
      </c>
      <c r="AU939" s="239" t="s">
        <v>80</v>
      </c>
      <c r="AV939" s="13" t="s">
        <v>80</v>
      </c>
      <c r="AW939" s="13" t="s">
        <v>35</v>
      </c>
      <c r="AX939" s="13" t="s">
        <v>71</v>
      </c>
      <c r="AY939" s="239" t="s">
        <v>168</v>
      </c>
    </row>
    <row r="940" spans="2:65" s="13" customFormat="1" ht="13.5">
      <c r="B940" s="229"/>
      <c r="C940" s="230"/>
      <c r="D940" s="219" t="s">
        <v>177</v>
      </c>
      <c r="E940" s="231" t="s">
        <v>21</v>
      </c>
      <c r="F940" s="232" t="s">
        <v>2872</v>
      </c>
      <c r="G940" s="230"/>
      <c r="H940" s="233">
        <v>4.3</v>
      </c>
      <c r="I940" s="234"/>
      <c r="J940" s="230"/>
      <c r="K940" s="230"/>
      <c r="L940" s="235"/>
      <c r="M940" s="236"/>
      <c r="N940" s="237"/>
      <c r="O940" s="237"/>
      <c r="P940" s="237"/>
      <c r="Q940" s="237"/>
      <c r="R940" s="237"/>
      <c r="S940" s="237"/>
      <c r="T940" s="238"/>
      <c r="AT940" s="239" t="s">
        <v>177</v>
      </c>
      <c r="AU940" s="239" t="s">
        <v>80</v>
      </c>
      <c r="AV940" s="13" t="s">
        <v>80</v>
      </c>
      <c r="AW940" s="13" t="s">
        <v>35</v>
      </c>
      <c r="AX940" s="13" t="s">
        <v>71</v>
      </c>
      <c r="AY940" s="239" t="s">
        <v>168</v>
      </c>
    </row>
    <row r="941" spans="2:65" s="14" customFormat="1" ht="13.5">
      <c r="B941" s="240"/>
      <c r="C941" s="241"/>
      <c r="D941" s="242" t="s">
        <v>177</v>
      </c>
      <c r="E941" s="243" t="s">
        <v>21</v>
      </c>
      <c r="F941" s="244" t="s">
        <v>184</v>
      </c>
      <c r="G941" s="241"/>
      <c r="H941" s="245">
        <v>153.285</v>
      </c>
      <c r="I941" s="246"/>
      <c r="J941" s="241"/>
      <c r="K941" s="241"/>
      <c r="L941" s="247"/>
      <c r="M941" s="248"/>
      <c r="N941" s="249"/>
      <c r="O941" s="249"/>
      <c r="P941" s="249"/>
      <c r="Q941" s="249"/>
      <c r="R941" s="249"/>
      <c r="S941" s="249"/>
      <c r="T941" s="250"/>
      <c r="AT941" s="251" t="s">
        <v>177</v>
      </c>
      <c r="AU941" s="251" t="s">
        <v>80</v>
      </c>
      <c r="AV941" s="14" t="s">
        <v>175</v>
      </c>
      <c r="AW941" s="14" t="s">
        <v>35</v>
      </c>
      <c r="AX941" s="14" t="s">
        <v>78</v>
      </c>
      <c r="AY941" s="251" t="s">
        <v>168</v>
      </c>
    </row>
    <row r="942" spans="2:65" s="1" customFormat="1" ht="22.5" customHeight="1">
      <c r="B942" s="42"/>
      <c r="C942" s="205" t="s">
        <v>1363</v>
      </c>
      <c r="D942" s="205" t="s">
        <v>170</v>
      </c>
      <c r="E942" s="206" t="s">
        <v>2873</v>
      </c>
      <c r="F942" s="207" t="s">
        <v>2874</v>
      </c>
      <c r="G942" s="208" t="s">
        <v>272</v>
      </c>
      <c r="H942" s="209">
        <v>5</v>
      </c>
      <c r="I942" s="210"/>
      <c r="J942" s="211">
        <f>ROUND(I942*H942,2)</f>
        <v>0</v>
      </c>
      <c r="K942" s="207" t="s">
        <v>21</v>
      </c>
      <c r="L942" s="62"/>
      <c r="M942" s="212" t="s">
        <v>21</v>
      </c>
      <c r="N942" s="213" t="s">
        <v>42</v>
      </c>
      <c r="O942" s="43"/>
      <c r="P942" s="214">
        <f>O942*H942</f>
        <v>0</v>
      </c>
      <c r="Q942" s="214">
        <v>0</v>
      </c>
      <c r="R942" s="214">
        <f>Q942*H942</f>
        <v>0</v>
      </c>
      <c r="S942" s="214">
        <v>0</v>
      </c>
      <c r="T942" s="215">
        <f>S942*H942</f>
        <v>0</v>
      </c>
      <c r="AR942" s="25" t="s">
        <v>286</v>
      </c>
      <c r="AT942" s="25" t="s">
        <v>170</v>
      </c>
      <c r="AU942" s="25" t="s">
        <v>80</v>
      </c>
      <c r="AY942" s="25" t="s">
        <v>168</v>
      </c>
      <c r="BE942" s="216">
        <f>IF(N942="základní",J942,0)</f>
        <v>0</v>
      </c>
      <c r="BF942" s="216">
        <f>IF(N942="snížená",J942,0)</f>
        <v>0</v>
      </c>
      <c r="BG942" s="216">
        <f>IF(N942="zákl. přenesená",J942,0)</f>
        <v>0</v>
      </c>
      <c r="BH942" s="216">
        <f>IF(N942="sníž. přenesená",J942,0)</f>
        <v>0</v>
      </c>
      <c r="BI942" s="216">
        <f>IF(N942="nulová",J942,0)</f>
        <v>0</v>
      </c>
      <c r="BJ942" s="25" t="s">
        <v>78</v>
      </c>
      <c r="BK942" s="216">
        <f>ROUND(I942*H942,2)</f>
        <v>0</v>
      </c>
      <c r="BL942" s="25" t="s">
        <v>286</v>
      </c>
      <c r="BM942" s="25" t="s">
        <v>2875</v>
      </c>
    </row>
    <row r="943" spans="2:65" s="1" customFormat="1" ht="22.5" customHeight="1">
      <c r="B943" s="42"/>
      <c r="C943" s="205" t="s">
        <v>1367</v>
      </c>
      <c r="D943" s="205" t="s">
        <v>170</v>
      </c>
      <c r="E943" s="206" t="s">
        <v>2876</v>
      </c>
      <c r="F943" s="207" t="s">
        <v>2877</v>
      </c>
      <c r="G943" s="208" t="s">
        <v>272</v>
      </c>
      <c r="H943" s="209">
        <v>5</v>
      </c>
      <c r="I943" s="210"/>
      <c r="J943" s="211">
        <f>ROUND(I943*H943,2)</f>
        <v>0</v>
      </c>
      <c r="K943" s="207" t="s">
        <v>21</v>
      </c>
      <c r="L943" s="62"/>
      <c r="M943" s="212" t="s">
        <v>21</v>
      </c>
      <c r="N943" s="213" t="s">
        <v>42</v>
      </c>
      <c r="O943" s="43"/>
      <c r="P943" s="214">
        <f>O943*H943</f>
        <v>0</v>
      </c>
      <c r="Q943" s="214">
        <v>0</v>
      </c>
      <c r="R943" s="214">
        <f>Q943*H943</f>
        <v>0</v>
      </c>
      <c r="S943" s="214">
        <v>0</v>
      </c>
      <c r="T943" s="215">
        <f>S943*H943</f>
        <v>0</v>
      </c>
      <c r="AR943" s="25" t="s">
        <v>286</v>
      </c>
      <c r="AT943" s="25" t="s">
        <v>170</v>
      </c>
      <c r="AU943" s="25" t="s">
        <v>80</v>
      </c>
      <c r="AY943" s="25" t="s">
        <v>168</v>
      </c>
      <c r="BE943" s="216">
        <f>IF(N943="základní",J943,0)</f>
        <v>0</v>
      </c>
      <c r="BF943" s="216">
        <f>IF(N943="snížená",J943,0)</f>
        <v>0</v>
      </c>
      <c r="BG943" s="216">
        <f>IF(N943="zákl. přenesená",J943,0)</f>
        <v>0</v>
      </c>
      <c r="BH943" s="216">
        <f>IF(N943="sníž. přenesená",J943,0)</f>
        <v>0</v>
      </c>
      <c r="BI943" s="216">
        <f>IF(N943="nulová",J943,0)</f>
        <v>0</v>
      </c>
      <c r="BJ943" s="25" t="s">
        <v>78</v>
      </c>
      <c r="BK943" s="216">
        <f>ROUND(I943*H943,2)</f>
        <v>0</v>
      </c>
      <c r="BL943" s="25" t="s">
        <v>286</v>
      </c>
      <c r="BM943" s="25" t="s">
        <v>2878</v>
      </c>
    </row>
    <row r="944" spans="2:65" s="1" customFormat="1" ht="31.5" customHeight="1">
      <c r="B944" s="42"/>
      <c r="C944" s="205" t="s">
        <v>1372</v>
      </c>
      <c r="D944" s="205" t="s">
        <v>170</v>
      </c>
      <c r="E944" s="206" t="s">
        <v>1621</v>
      </c>
      <c r="F944" s="207" t="s">
        <v>2879</v>
      </c>
      <c r="G944" s="208" t="s">
        <v>202</v>
      </c>
      <c r="H944" s="209">
        <v>102</v>
      </c>
      <c r="I944" s="210"/>
      <c r="J944" s="211">
        <f>ROUND(I944*H944,2)</f>
        <v>0</v>
      </c>
      <c r="K944" s="207" t="s">
        <v>21</v>
      </c>
      <c r="L944" s="62"/>
      <c r="M944" s="212" t="s">
        <v>21</v>
      </c>
      <c r="N944" s="213" t="s">
        <v>42</v>
      </c>
      <c r="O944" s="43"/>
      <c r="P944" s="214">
        <f>O944*H944</f>
        <v>0</v>
      </c>
      <c r="Q944" s="214">
        <v>0</v>
      </c>
      <c r="R944" s="214">
        <f>Q944*H944</f>
        <v>0</v>
      </c>
      <c r="S944" s="214">
        <v>0</v>
      </c>
      <c r="T944" s="215">
        <f>S944*H944</f>
        <v>0</v>
      </c>
      <c r="AR944" s="25" t="s">
        <v>286</v>
      </c>
      <c r="AT944" s="25" t="s">
        <v>170</v>
      </c>
      <c r="AU944" s="25" t="s">
        <v>80</v>
      </c>
      <c r="AY944" s="25" t="s">
        <v>168</v>
      </c>
      <c r="BE944" s="216">
        <f>IF(N944="základní",J944,0)</f>
        <v>0</v>
      </c>
      <c r="BF944" s="216">
        <f>IF(N944="snížená",J944,0)</f>
        <v>0</v>
      </c>
      <c r="BG944" s="216">
        <f>IF(N944="zákl. přenesená",J944,0)</f>
        <v>0</v>
      </c>
      <c r="BH944" s="216">
        <f>IF(N944="sníž. přenesená",J944,0)</f>
        <v>0</v>
      </c>
      <c r="BI944" s="216">
        <f>IF(N944="nulová",J944,0)</f>
        <v>0</v>
      </c>
      <c r="BJ944" s="25" t="s">
        <v>78</v>
      </c>
      <c r="BK944" s="216">
        <f>ROUND(I944*H944,2)</f>
        <v>0</v>
      </c>
      <c r="BL944" s="25" t="s">
        <v>286</v>
      </c>
      <c r="BM944" s="25" t="s">
        <v>2880</v>
      </c>
    </row>
    <row r="945" spans="2:65" s="11" customFormat="1" ht="29.85" customHeight="1">
      <c r="B945" s="188"/>
      <c r="C945" s="189"/>
      <c r="D945" s="202" t="s">
        <v>70</v>
      </c>
      <c r="E945" s="203" t="s">
        <v>1628</v>
      </c>
      <c r="F945" s="203" t="s">
        <v>1629</v>
      </c>
      <c r="G945" s="189"/>
      <c r="H945" s="189"/>
      <c r="I945" s="192"/>
      <c r="J945" s="204">
        <f>BK945</f>
        <v>0</v>
      </c>
      <c r="K945" s="189"/>
      <c r="L945" s="194"/>
      <c r="M945" s="195"/>
      <c r="N945" s="196"/>
      <c r="O945" s="196"/>
      <c r="P945" s="197">
        <f>SUM(P946:P993)</f>
        <v>0</v>
      </c>
      <c r="Q945" s="196"/>
      <c r="R945" s="197">
        <f>SUM(R946:R993)</f>
        <v>1.0500000000000006E-3</v>
      </c>
      <c r="S945" s="196"/>
      <c r="T945" s="198">
        <f>SUM(T946:T993)</f>
        <v>5.1199999999999996E-2</v>
      </c>
      <c r="AR945" s="199" t="s">
        <v>80</v>
      </c>
      <c r="AT945" s="200" t="s">
        <v>70</v>
      </c>
      <c r="AU945" s="200" t="s">
        <v>78</v>
      </c>
      <c r="AY945" s="199" t="s">
        <v>168</v>
      </c>
      <c r="BK945" s="201">
        <f>SUM(BK946:BK993)</f>
        <v>0</v>
      </c>
    </row>
    <row r="946" spans="2:65" s="1" customFormat="1" ht="31.5" customHeight="1">
      <c r="B946" s="42"/>
      <c r="C946" s="205" t="s">
        <v>1376</v>
      </c>
      <c r="D946" s="205" t="s">
        <v>170</v>
      </c>
      <c r="E946" s="206" t="s">
        <v>2881</v>
      </c>
      <c r="F946" s="207" t="s">
        <v>2882</v>
      </c>
      <c r="G946" s="208" t="s">
        <v>272</v>
      </c>
      <c r="H946" s="209">
        <v>1</v>
      </c>
      <c r="I946" s="210"/>
      <c r="J946" s="211">
        <f t="shared" ref="J946:J983" si="10">ROUND(I946*H946,2)</f>
        <v>0</v>
      </c>
      <c r="K946" s="207" t="s">
        <v>21</v>
      </c>
      <c r="L946" s="62"/>
      <c r="M946" s="212" t="s">
        <v>21</v>
      </c>
      <c r="N946" s="213" t="s">
        <v>42</v>
      </c>
      <c r="O946" s="43"/>
      <c r="P946" s="214">
        <f t="shared" ref="P946:P983" si="11">O946*H946</f>
        <v>0</v>
      </c>
      <c r="Q946" s="214">
        <v>1.0000000000000001E-5</v>
      </c>
      <c r="R946" s="214">
        <f t="shared" ref="R946:R983" si="12">Q946*H946</f>
        <v>1.0000000000000001E-5</v>
      </c>
      <c r="S946" s="214">
        <v>0</v>
      </c>
      <c r="T946" s="215">
        <f t="shared" ref="T946:T983" si="13">S946*H946</f>
        <v>0</v>
      </c>
      <c r="AR946" s="25" t="s">
        <v>286</v>
      </c>
      <c r="AT946" s="25" t="s">
        <v>170</v>
      </c>
      <c r="AU946" s="25" t="s">
        <v>80</v>
      </c>
      <c r="AY946" s="25" t="s">
        <v>168</v>
      </c>
      <c r="BE946" s="216">
        <f t="shared" ref="BE946:BE983" si="14">IF(N946="základní",J946,0)</f>
        <v>0</v>
      </c>
      <c r="BF946" s="216">
        <f t="shared" ref="BF946:BF983" si="15">IF(N946="snížená",J946,0)</f>
        <v>0</v>
      </c>
      <c r="BG946" s="216">
        <f t="shared" ref="BG946:BG983" si="16">IF(N946="zákl. přenesená",J946,0)</f>
        <v>0</v>
      </c>
      <c r="BH946" s="216">
        <f t="shared" ref="BH946:BH983" si="17">IF(N946="sníž. přenesená",J946,0)</f>
        <v>0</v>
      </c>
      <c r="BI946" s="216">
        <f t="shared" ref="BI946:BI983" si="18">IF(N946="nulová",J946,0)</f>
        <v>0</v>
      </c>
      <c r="BJ946" s="25" t="s">
        <v>78</v>
      </c>
      <c r="BK946" s="216">
        <f t="shared" ref="BK946:BK983" si="19">ROUND(I946*H946,2)</f>
        <v>0</v>
      </c>
      <c r="BL946" s="25" t="s">
        <v>286</v>
      </c>
      <c r="BM946" s="25" t="s">
        <v>2883</v>
      </c>
    </row>
    <row r="947" spans="2:65" s="1" customFormat="1" ht="31.5" customHeight="1">
      <c r="B947" s="42"/>
      <c r="C947" s="205" t="s">
        <v>1388</v>
      </c>
      <c r="D947" s="205" t="s">
        <v>170</v>
      </c>
      <c r="E947" s="206" t="s">
        <v>2884</v>
      </c>
      <c r="F947" s="207" t="s">
        <v>2885</v>
      </c>
      <c r="G947" s="208" t="s">
        <v>272</v>
      </c>
      <c r="H947" s="209">
        <v>1</v>
      </c>
      <c r="I947" s="210"/>
      <c r="J947" s="211">
        <f t="shared" si="10"/>
        <v>0</v>
      </c>
      <c r="K947" s="207" t="s">
        <v>21</v>
      </c>
      <c r="L947" s="62"/>
      <c r="M947" s="212" t="s">
        <v>21</v>
      </c>
      <c r="N947" s="213" t="s">
        <v>42</v>
      </c>
      <c r="O947" s="43"/>
      <c r="P947" s="214">
        <f t="shared" si="11"/>
        <v>0</v>
      </c>
      <c r="Q947" s="214">
        <v>1.0000000000000001E-5</v>
      </c>
      <c r="R947" s="214">
        <f t="shared" si="12"/>
        <v>1.0000000000000001E-5</v>
      </c>
      <c r="S947" s="214">
        <v>0</v>
      </c>
      <c r="T947" s="215">
        <f t="shared" si="13"/>
        <v>0</v>
      </c>
      <c r="AR947" s="25" t="s">
        <v>286</v>
      </c>
      <c r="AT947" s="25" t="s">
        <v>170</v>
      </c>
      <c r="AU947" s="25" t="s">
        <v>80</v>
      </c>
      <c r="AY947" s="25" t="s">
        <v>168</v>
      </c>
      <c r="BE947" s="216">
        <f t="shared" si="14"/>
        <v>0</v>
      </c>
      <c r="BF947" s="216">
        <f t="shared" si="15"/>
        <v>0</v>
      </c>
      <c r="BG947" s="216">
        <f t="shared" si="16"/>
        <v>0</v>
      </c>
      <c r="BH947" s="216">
        <f t="shared" si="17"/>
        <v>0</v>
      </c>
      <c r="BI947" s="216">
        <f t="shared" si="18"/>
        <v>0</v>
      </c>
      <c r="BJ947" s="25" t="s">
        <v>78</v>
      </c>
      <c r="BK947" s="216">
        <f t="shared" si="19"/>
        <v>0</v>
      </c>
      <c r="BL947" s="25" t="s">
        <v>286</v>
      </c>
      <c r="BM947" s="25" t="s">
        <v>2886</v>
      </c>
    </row>
    <row r="948" spans="2:65" s="1" customFormat="1" ht="31.5" customHeight="1">
      <c r="B948" s="42"/>
      <c r="C948" s="205" t="s">
        <v>1393</v>
      </c>
      <c r="D948" s="205" t="s">
        <v>170</v>
      </c>
      <c r="E948" s="206" t="s">
        <v>2887</v>
      </c>
      <c r="F948" s="207" t="s">
        <v>2888</v>
      </c>
      <c r="G948" s="208" t="s">
        <v>272</v>
      </c>
      <c r="H948" s="209">
        <v>1</v>
      </c>
      <c r="I948" s="210"/>
      <c r="J948" s="211">
        <f t="shared" si="10"/>
        <v>0</v>
      </c>
      <c r="K948" s="207" t="s">
        <v>21</v>
      </c>
      <c r="L948" s="62"/>
      <c r="M948" s="212" t="s">
        <v>21</v>
      </c>
      <c r="N948" s="213" t="s">
        <v>42</v>
      </c>
      <c r="O948" s="43"/>
      <c r="P948" s="214">
        <f t="shared" si="11"/>
        <v>0</v>
      </c>
      <c r="Q948" s="214">
        <v>1.0000000000000001E-5</v>
      </c>
      <c r="R948" s="214">
        <f t="shared" si="12"/>
        <v>1.0000000000000001E-5</v>
      </c>
      <c r="S948" s="214">
        <v>0</v>
      </c>
      <c r="T948" s="215">
        <f t="shared" si="13"/>
        <v>0</v>
      </c>
      <c r="AR948" s="25" t="s">
        <v>286</v>
      </c>
      <c r="AT948" s="25" t="s">
        <v>170</v>
      </c>
      <c r="AU948" s="25" t="s">
        <v>80</v>
      </c>
      <c r="AY948" s="25" t="s">
        <v>168</v>
      </c>
      <c r="BE948" s="216">
        <f t="shared" si="14"/>
        <v>0</v>
      </c>
      <c r="BF948" s="216">
        <f t="shared" si="15"/>
        <v>0</v>
      </c>
      <c r="BG948" s="216">
        <f t="shared" si="16"/>
        <v>0</v>
      </c>
      <c r="BH948" s="216">
        <f t="shared" si="17"/>
        <v>0</v>
      </c>
      <c r="BI948" s="216">
        <f t="shared" si="18"/>
        <v>0</v>
      </c>
      <c r="BJ948" s="25" t="s">
        <v>78</v>
      </c>
      <c r="BK948" s="216">
        <f t="shared" si="19"/>
        <v>0</v>
      </c>
      <c r="BL948" s="25" t="s">
        <v>286</v>
      </c>
      <c r="BM948" s="25" t="s">
        <v>2889</v>
      </c>
    </row>
    <row r="949" spans="2:65" s="1" customFormat="1" ht="31.5" customHeight="1">
      <c r="B949" s="42"/>
      <c r="C949" s="205" t="s">
        <v>1397</v>
      </c>
      <c r="D949" s="205" t="s">
        <v>170</v>
      </c>
      <c r="E949" s="206" t="s">
        <v>2890</v>
      </c>
      <c r="F949" s="207" t="s">
        <v>2891</v>
      </c>
      <c r="G949" s="208" t="s">
        <v>272</v>
      </c>
      <c r="H949" s="209">
        <v>10</v>
      </c>
      <c r="I949" s="210"/>
      <c r="J949" s="211">
        <f t="shared" si="10"/>
        <v>0</v>
      </c>
      <c r="K949" s="207" t="s">
        <v>21</v>
      </c>
      <c r="L949" s="62"/>
      <c r="M949" s="212" t="s">
        <v>21</v>
      </c>
      <c r="N949" s="213" t="s">
        <v>42</v>
      </c>
      <c r="O949" s="43"/>
      <c r="P949" s="214">
        <f t="shared" si="11"/>
        <v>0</v>
      </c>
      <c r="Q949" s="214">
        <v>1.0000000000000001E-5</v>
      </c>
      <c r="R949" s="214">
        <f t="shared" si="12"/>
        <v>1E-4</v>
      </c>
      <c r="S949" s="214">
        <v>0</v>
      </c>
      <c r="T949" s="215">
        <f t="shared" si="13"/>
        <v>0</v>
      </c>
      <c r="AR949" s="25" t="s">
        <v>286</v>
      </c>
      <c r="AT949" s="25" t="s">
        <v>170</v>
      </c>
      <c r="AU949" s="25" t="s">
        <v>80</v>
      </c>
      <c r="AY949" s="25" t="s">
        <v>168</v>
      </c>
      <c r="BE949" s="216">
        <f t="shared" si="14"/>
        <v>0</v>
      </c>
      <c r="BF949" s="216">
        <f t="shared" si="15"/>
        <v>0</v>
      </c>
      <c r="BG949" s="216">
        <f t="shared" si="16"/>
        <v>0</v>
      </c>
      <c r="BH949" s="216">
        <f t="shared" si="17"/>
        <v>0</v>
      </c>
      <c r="BI949" s="216">
        <f t="shared" si="18"/>
        <v>0</v>
      </c>
      <c r="BJ949" s="25" t="s">
        <v>78</v>
      </c>
      <c r="BK949" s="216">
        <f t="shared" si="19"/>
        <v>0</v>
      </c>
      <c r="BL949" s="25" t="s">
        <v>286</v>
      </c>
      <c r="BM949" s="25" t="s">
        <v>2892</v>
      </c>
    </row>
    <row r="950" spans="2:65" s="1" customFormat="1" ht="31.5" customHeight="1">
      <c r="B950" s="42"/>
      <c r="C950" s="205" t="s">
        <v>1403</v>
      </c>
      <c r="D950" s="205" t="s">
        <v>170</v>
      </c>
      <c r="E950" s="206" t="s">
        <v>2893</v>
      </c>
      <c r="F950" s="207" t="s">
        <v>2894</v>
      </c>
      <c r="G950" s="208" t="s">
        <v>272</v>
      </c>
      <c r="H950" s="209">
        <v>1</v>
      </c>
      <c r="I950" s="210"/>
      <c r="J950" s="211">
        <f t="shared" si="10"/>
        <v>0</v>
      </c>
      <c r="K950" s="207" t="s">
        <v>21</v>
      </c>
      <c r="L950" s="62"/>
      <c r="M950" s="212" t="s">
        <v>21</v>
      </c>
      <c r="N950" s="213" t="s">
        <v>42</v>
      </c>
      <c r="O950" s="43"/>
      <c r="P950" s="214">
        <f t="shared" si="11"/>
        <v>0</v>
      </c>
      <c r="Q950" s="214">
        <v>1.0000000000000001E-5</v>
      </c>
      <c r="R950" s="214">
        <f t="shared" si="12"/>
        <v>1.0000000000000001E-5</v>
      </c>
      <c r="S950" s="214">
        <v>0</v>
      </c>
      <c r="T950" s="215">
        <f t="shared" si="13"/>
        <v>0</v>
      </c>
      <c r="AR950" s="25" t="s">
        <v>286</v>
      </c>
      <c r="AT950" s="25" t="s">
        <v>170</v>
      </c>
      <c r="AU950" s="25" t="s">
        <v>80</v>
      </c>
      <c r="AY950" s="25" t="s">
        <v>168</v>
      </c>
      <c r="BE950" s="216">
        <f t="shared" si="14"/>
        <v>0</v>
      </c>
      <c r="BF950" s="216">
        <f t="shared" si="15"/>
        <v>0</v>
      </c>
      <c r="BG950" s="216">
        <f t="shared" si="16"/>
        <v>0</v>
      </c>
      <c r="BH950" s="216">
        <f t="shared" si="17"/>
        <v>0</v>
      </c>
      <c r="BI950" s="216">
        <f t="shared" si="18"/>
        <v>0</v>
      </c>
      <c r="BJ950" s="25" t="s">
        <v>78</v>
      </c>
      <c r="BK950" s="216">
        <f t="shared" si="19"/>
        <v>0</v>
      </c>
      <c r="BL950" s="25" t="s">
        <v>286</v>
      </c>
      <c r="BM950" s="25" t="s">
        <v>2895</v>
      </c>
    </row>
    <row r="951" spans="2:65" s="1" customFormat="1" ht="31.5" customHeight="1">
      <c r="B951" s="42"/>
      <c r="C951" s="205" t="s">
        <v>1408</v>
      </c>
      <c r="D951" s="205" t="s">
        <v>170</v>
      </c>
      <c r="E951" s="206" t="s">
        <v>2896</v>
      </c>
      <c r="F951" s="207" t="s">
        <v>2897</v>
      </c>
      <c r="G951" s="208" t="s">
        <v>272</v>
      </c>
      <c r="H951" s="209">
        <v>3</v>
      </c>
      <c r="I951" s="210"/>
      <c r="J951" s="211">
        <f t="shared" si="10"/>
        <v>0</v>
      </c>
      <c r="K951" s="207" t="s">
        <v>21</v>
      </c>
      <c r="L951" s="62"/>
      <c r="M951" s="212" t="s">
        <v>21</v>
      </c>
      <c r="N951" s="213" t="s">
        <v>42</v>
      </c>
      <c r="O951" s="43"/>
      <c r="P951" s="214">
        <f t="shared" si="11"/>
        <v>0</v>
      </c>
      <c r="Q951" s="214">
        <v>1.0000000000000001E-5</v>
      </c>
      <c r="R951" s="214">
        <f t="shared" si="12"/>
        <v>3.0000000000000004E-5</v>
      </c>
      <c r="S951" s="214">
        <v>0</v>
      </c>
      <c r="T951" s="215">
        <f t="shared" si="13"/>
        <v>0</v>
      </c>
      <c r="AR951" s="25" t="s">
        <v>286</v>
      </c>
      <c r="AT951" s="25" t="s">
        <v>170</v>
      </c>
      <c r="AU951" s="25" t="s">
        <v>80</v>
      </c>
      <c r="AY951" s="25" t="s">
        <v>168</v>
      </c>
      <c r="BE951" s="216">
        <f t="shared" si="14"/>
        <v>0</v>
      </c>
      <c r="BF951" s="216">
        <f t="shared" si="15"/>
        <v>0</v>
      </c>
      <c r="BG951" s="216">
        <f t="shared" si="16"/>
        <v>0</v>
      </c>
      <c r="BH951" s="216">
        <f t="shared" si="17"/>
        <v>0</v>
      </c>
      <c r="BI951" s="216">
        <f t="shared" si="18"/>
        <v>0</v>
      </c>
      <c r="BJ951" s="25" t="s">
        <v>78</v>
      </c>
      <c r="BK951" s="216">
        <f t="shared" si="19"/>
        <v>0</v>
      </c>
      <c r="BL951" s="25" t="s">
        <v>286</v>
      </c>
      <c r="BM951" s="25" t="s">
        <v>2898</v>
      </c>
    </row>
    <row r="952" spans="2:65" s="1" customFormat="1" ht="31.5" customHeight="1">
      <c r="B952" s="42"/>
      <c r="C952" s="205" t="s">
        <v>1414</v>
      </c>
      <c r="D952" s="205" t="s">
        <v>170</v>
      </c>
      <c r="E952" s="206" t="s">
        <v>2899</v>
      </c>
      <c r="F952" s="207" t="s">
        <v>2900</v>
      </c>
      <c r="G952" s="208" t="s">
        <v>272</v>
      </c>
      <c r="H952" s="209">
        <v>1</v>
      </c>
      <c r="I952" s="210"/>
      <c r="J952" s="211">
        <f t="shared" si="10"/>
        <v>0</v>
      </c>
      <c r="K952" s="207" t="s">
        <v>21</v>
      </c>
      <c r="L952" s="62"/>
      <c r="M952" s="212" t="s">
        <v>21</v>
      </c>
      <c r="N952" s="213" t="s">
        <v>42</v>
      </c>
      <c r="O952" s="43"/>
      <c r="P952" s="214">
        <f t="shared" si="11"/>
        <v>0</v>
      </c>
      <c r="Q952" s="214">
        <v>1.0000000000000001E-5</v>
      </c>
      <c r="R952" s="214">
        <f t="shared" si="12"/>
        <v>1.0000000000000001E-5</v>
      </c>
      <c r="S952" s="214">
        <v>0</v>
      </c>
      <c r="T952" s="215">
        <f t="shared" si="13"/>
        <v>0</v>
      </c>
      <c r="AR952" s="25" t="s">
        <v>286</v>
      </c>
      <c r="AT952" s="25" t="s">
        <v>170</v>
      </c>
      <c r="AU952" s="25" t="s">
        <v>80</v>
      </c>
      <c r="AY952" s="25" t="s">
        <v>168</v>
      </c>
      <c r="BE952" s="216">
        <f t="shared" si="14"/>
        <v>0</v>
      </c>
      <c r="BF952" s="216">
        <f t="shared" si="15"/>
        <v>0</v>
      </c>
      <c r="BG952" s="216">
        <f t="shared" si="16"/>
        <v>0</v>
      </c>
      <c r="BH952" s="216">
        <f t="shared" si="17"/>
        <v>0</v>
      </c>
      <c r="BI952" s="216">
        <f t="shared" si="18"/>
        <v>0</v>
      </c>
      <c r="BJ952" s="25" t="s">
        <v>78</v>
      </c>
      <c r="BK952" s="216">
        <f t="shared" si="19"/>
        <v>0</v>
      </c>
      <c r="BL952" s="25" t="s">
        <v>286</v>
      </c>
      <c r="BM952" s="25" t="s">
        <v>2901</v>
      </c>
    </row>
    <row r="953" spans="2:65" s="1" customFormat="1" ht="31.5" customHeight="1">
      <c r="B953" s="42"/>
      <c r="C953" s="205" t="s">
        <v>1418</v>
      </c>
      <c r="D953" s="205" t="s">
        <v>170</v>
      </c>
      <c r="E953" s="206" t="s">
        <v>2902</v>
      </c>
      <c r="F953" s="207" t="s">
        <v>2903</v>
      </c>
      <c r="G953" s="208" t="s">
        <v>272</v>
      </c>
      <c r="H953" s="209">
        <v>1</v>
      </c>
      <c r="I953" s="210"/>
      <c r="J953" s="211">
        <f t="shared" si="10"/>
        <v>0</v>
      </c>
      <c r="K953" s="207" t="s">
        <v>21</v>
      </c>
      <c r="L953" s="62"/>
      <c r="M953" s="212" t="s">
        <v>21</v>
      </c>
      <c r="N953" s="213" t="s">
        <v>42</v>
      </c>
      <c r="O953" s="43"/>
      <c r="P953" s="214">
        <f t="shared" si="11"/>
        <v>0</v>
      </c>
      <c r="Q953" s="214">
        <v>1.0000000000000001E-5</v>
      </c>
      <c r="R953" s="214">
        <f t="shared" si="12"/>
        <v>1.0000000000000001E-5</v>
      </c>
      <c r="S953" s="214">
        <v>0</v>
      </c>
      <c r="T953" s="215">
        <f t="shared" si="13"/>
        <v>0</v>
      </c>
      <c r="AR953" s="25" t="s">
        <v>286</v>
      </c>
      <c r="AT953" s="25" t="s">
        <v>170</v>
      </c>
      <c r="AU953" s="25" t="s">
        <v>80</v>
      </c>
      <c r="AY953" s="25" t="s">
        <v>168</v>
      </c>
      <c r="BE953" s="216">
        <f t="shared" si="14"/>
        <v>0</v>
      </c>
      <c r="BF953" s="216">
        <f t="shared" si="15"/>
        <v>0</v>
      </c>
      <c r="BG953" s="216">
        <f t="shared" si="16"/>
        <v>0</v>
      </c>
      <c r="BH953" s="216">
        <f t="shared" si="17"/>
        <v>0</v>
      </c>
      <c r="BI953" s="216">
        <f t="shared" si="18"/>
        <v>0</v>
      </c>
      <c r="BJ953" s="25" t="s">
        <v>78</v>
      </c>
      <c r="BK953" s="216">
        <f t="shared" si="19"/>
        <v>0</v>
      </c>
      <c r="BL953" s="25" t="s">
        <v>286</v>
      </c>
      <c r="BM953" s="25" t="s">
        <v>2904</v>
      </c>
    </row>
    <row r="954" spans="2:65" s="1" customFormat="1" ht="31.5" customHeight="1">
      <c r="B954" s="42"/>
      <c r="C954" s="205" t="s">
        <v>1426</v>
      </c>
      <c r="D954" s="205" t="s">
        <v>170</v>
      </c>
      <c r="E954" s="206" t="s">
        <v>2905</v>
      </c>
      <c r="F954" s="207" t="s">
        <v>2906</v>
      </c>
      <c r="G954" s="208" t="s">
        <v>272</v>
      </c>
      <c r="H954" s="209">
        <v>1</v>
      </c>
      <c r="I954" s="210"/>
      <c r="J954" s="211">
        <f t="shared" si="10"/>
        <v>0</v>
      </c>
      <c r="K954" s="207" t="s">
        <v>21</v>
      </c>
      <c r="L954" s="62"/>
      <c r="M954" s="212" t="s">
        <v>21</v>
      </c>
      <c r="N954" s="213" t="s">
        <v>42</v>
      </c>
      <c r="O954" s="43"/>
      <c r="P954" s="214">
        <f t="shared" si="11"/>
        <v>0</v>
      </c>
      <c r="Q954" s="214">
        <v>1.0000000000000001E-5</v>
      </c>
      <c r="R954" s="214">
        <f t="shared" si="12"/>
        <v>1.0000000000000001E-5</v>
      </c>
      <c r="S954" s="214">
        <v>0</v>
      </c>
      <c r="T954" s="215">
        <f t="shared" si="13"/>
        <v>0</v>
      </c>
      <c r="AR954" s="25" t="s">
        <v>286</v>
      </c>
      <c r="AT954" s="25" t="s">
        <v>170</v>
      </c>
      <c r="AU954" s="25" t="s">
        <v>80</v>
      </c>
      <c r="AY954" s="25" t="s">
        <v>168</v>
      </c>
      <c r="BE954" s="216">
        <f t="shared" si="14"/>
        <v>0</v>
      </c>
      <c r="BF954" s="216">
        <f t="shared" si="15"/>
        <v>0</v>
      </c>
      <c r="BG954" s="216">
        <f t="shared" si="16"/>
        <v>0</v>
      </c>
      <c r="BH954" s="216">
        <f t="shared" si="17"/>
        <v>0</v>
      </c>
      <c r="BI954" s="216">
        <f t="shared" si="18"/>
        <v>0</v>
      </c>
      <c r="BJ954" s="25" t="s">
        <v>78</v>
      </c>
      <c r="BK954" s="216">
        <f t="shared" si="19"/>
        <v>0</v>
      </c>
      <c r="BL954" s="25" t="s">
        <v>286</v>
      </c>
      <c r="BM954" s="25" t="s">
        <v>2907</v>
      </c>
    </row>
    <row r="955" spans="2:65" s="1" customFormat="1" ht="31.5" customHeight="1">
      <c r="B955" s="42"/>
      <c r="C955" s="205" t="s">
        <v>1432</v>
      </c>
      <c r="D955" s="205" t="s">
        <v>170</v>
      </c>
      <c r="E955" s="206" t="s">
        <v>2908</v>
      </c>
      <c r="F955" s="207" t="s">
        <v>2909</v>
      </c>
      <c r="G955" s="208" t="s">
        <v>272</v>
      </c>
      <c r="H955" s="209">
        <v>1</v>
      </c>
      <c r="I955" s="210"/>
      <c r="J955" s="211">
        <f t="shared" si="10"/>
        <v>0</v>
      </c>
      <c r="K955" s="207" t="s">
        <v>21</v>
      </c>
      <c r="L955" s="62"/>
      <c r="M955" s="212" t="s">
        <v>21</v>
      </c>
      <c r="N955" s="213" t="s">
        <v>42</v>
      </c>
      <c r="O955" s="43"/>
      <c r="P955" s="214">
        <f t="shared" si="11"/>
        <v>0</v>
      </c>
      <c r="Q955" s="214">
        <v>1.0000000000000001E-5</v>
      </c>
      <c r="R955" s="214">
        <f t="shared" si="12"/>
        <v>1.0000000000000001E-5</v>
      </c>
      <c r="S955" s="214">
        <v>0</v>
      </c>
      <c r="T955" s="215">
        <f t="shared" si="13"/>
        <v>0</v>
      </c>
      <c r="AR955" s="25" t="s">
        <v>286</v>
      </c>
      <c r="AT955" s="25" t="s">
        <v>170</v>
      </c>
      <c r="AU955" s="25" t="s">
        <v>80</v>
      </c>
      <c r="AY955" s="25" t="s">
        <v>168</v>
      </c>
      <c r="BE955" s="216">
        <f t="shared" si="14"/>
        <v>0</v>
      </c>
      <c r="BF955" s="216">
        <f t="shared" si="15"/>
        <v>0</v>
      </c>
      <c r="BG955" s="216">
        <f t="shared" si="16"/>
        <v>0</v>
      </c>
      <c r="BH955" s="216">
        <f t="shared" si="17"/>
        <v>0</v>
      </c>
      <c r="BI955" s="216">
        <f t="shared" si="18"/>
        <v>0</v>
      </c>
      <c r="BJ955" s="25" t="s">
        <v>78</v>
      </c>
      <c r="BK955" s="216">
        <f t="shared" si="19"/>
        <v>0</v>
      </c>
      <c r="BL955" s="25" t="s">
        <v>286</v>
      </c>
      <c r="BM955" s="25" t="s">
        <v>2910</v>
      </c>
    </row>
    <row r="956" spans="2:65" s="1" customFormat="1" ht="31.5" customHeight="1">
      <c r="B956" s="42"/>
      <c r="C956" s="205" t="s">
        <v>1436</v>
      </c>
      <c r="D956" s="205" t="s">
        <v>170</v>
      </c>
      <c r="E956" s="206" t="s">
        <v>2911</v>
      </c>
      <c r="F956" s="207" t="s">
        <v>2912</v>
      </c>
      <c r="G956" s="208" t="s">
        <v>272</v>
      </c>
      <c r="H956" s="209">
        <v>2</v>
      </c>
      <c r="I956" s="210"/>
      <c r="J956" s="211">
        <f t="shared" si="10"/>
        <v>0</v>
      </c>
      <c r="K956" s="207" t="s">
        <v>21</v>
      </c>
      <c r="L956" s="62"/>
      <c r="M956" s="212" t="s">
        <v>21</v>
      </c>
      <c r="N956" s="213" t="s">
        <v>42</v>
      </c>
      <c r="O956" s="43"/>
      <c r="P956" s="214">
        <f t="shared" si="11"/>
        <v>0</v>
      </c>
      <c r="Q956" s="214">
        <v>1.0000000000000001E-5</v>
      </c>
      <c r="R956" s="214">
        <f t="shared" si="12"/>
        <v>2.0000000000000002E-5</v>
      </c>
      <c r="S956" s="214">
        <v>0</v>
      </c>
      <c r="T956" s="215">
        <f t="shared" si="13"/>
        <v>0</v>
      </c>
      <c r="AR956" s="25" t="s">
        <v>286</v>
      </c>
      <c r="AT956" s="25" t="s">
        <v>170</v>
      </c>
      <c r="AU956" s="25" t="s">
        <v>80</v>
      </c>
      <c r="AY956" s="25" t="s">
        <v>168</v>
      </c>
      <c r="BE956" s="216">
        <f t="shared" si="14"/>
        <v>0</v>
      </c>
      <c r="BF956" s="216">
        <f t="shared" si="15"/>
        <v>0</v>
      </c>
      <c r="BG956" s="216">
        <f t="shared" si="16"/>
        <v>0</v>
      </c>
      <c r="BH956" s="216">
        <f t="shared" si="17"/>
        <v>0</v>
      </c>
      <c r="BI956" s="216">
        <f t="shared" si="18"/>
        <v>0</v>
      </c>
      <c r="BJ956" s="25" t="s">
        <v>78</v>
      </c>
      <c r="BK956" s="216">
        <f t="shared" si="19"/>
        <v>0</v>
      </c>
      <c r="BL956" s="25" t="s">
        <v>286</v>
      </c>
      <c r="BM956" s="25" t="s">
        <v>2913</v>
      </c>
    </row>
    <row r="957" spans="2:65" s="1" customFormat="1" ht="31.5" customHeight="1">
      <c r="B957" s="42"/>
      <c r="C957" s="205" t="s">
        <v>1441</v>
      </c>
      <c r="D957" s="205" t="s">
        <v>170</v>
      </c>
      <c r="E957" s="206" t="s">
        <v>2914</v>
      </c>
      <c r="F957" s="207" t="s">
        <v>2915</v>
      </c>
      <c r="G957" s="208" t="s">
        <v>272</v>
      </c>
      <c r="H957" s="209">
        <v>3</v>
      </c>
      <c r="I957" s="210"/>
      <c r="J957" s="211">
        <f t="shared" si="10"/>
        <v>0</v>
      </c>
      <c r="K957" s="207" t="s">
        <v>21</v>
      </c>
      <c r="L957" s="62"/>
      <c r="M957" s="212" t="s">
        <v>21</v>
      </c>
      <c r="N957" s="213" t="s">
        <v>42</v>
      </c>
      <c r="O957" s="43"/>
      <c r="P957" s="214">
        <f t="shared" si="11"/>
        <v>0</v>
      </c>
      <c r="Q957" s="214">
        <v>1.0000000000000001E-5</v>
      </c>
      <c r="R957" s="214">
        <f t="shared" si="12"/>
        <v>3.0000000000000004E-5</v>
      </c>
      <c r="S957" s="214">
        <v>0</v>
      </c>
      <c r="T957" s="215">
        <f t="shared" si="13"/>
        <v>0</v>
      </c>
      <c r="AR957" s="25" t="s">
        <v>286</v>
      </c>
      <c r="AT957" s="25" t="s">
        <v>170</v>
      </c>
      <c r="AU957" s="25" t="s">
        <v>80</v>
      </c>
      <c r="AY957" s="25" t="s">
        <v>168</v>
      </c>
      <c r="BE957" s="216">
        <f t="shared" si="14"/>
        <v>0</v>
      </c>
      <c r="BF957" s="216">
        <f t="shared" si="15"/>
        <v>0</v>
      </c>
      <c r="BG957" s="216">
        <f t="shared" si="16"/>
        <v>0</v>
      </c>
      <c r="BH957" s="216">
        <f t="shared" si="17"/>
        <v>0</v>
      </c>
      <c r="BI957" s="216">
        <f t="shared" si="18"/>
        <v>0</v>
      </c>
      <c r="BJ957" s="25" t="s">
        <v>78</v>
      </c>
      <c r="BK957" s="216">
        <f t="shared" si="19"/>
        <v>0</v>
      </c>
      <c r="BL957" s="25" t="s">
        <v>286</v>
      </c>
      <c r="BM957" s="25" t="s">
        <v>2916</v>
      </c>
    </row>
    <row r="958" spans="2:65" s="1" customFormat="1" ht="31.5" customHeight="1">
      <c r="B958" s="42"/>
      <c r="C958" s="205" t="s">
        <v>1448</v>
      </c>
      <c r="D958" s="205" t="s">
        <v>170</v>
      </c>
      <c r="E958" s="206" t="s">
        <v>2917</v>
      </c>
      <c r="F958" s="207" t="s">
        <v>2918</v>
      </c>
      <c r="G958" s="208" t="s">
        <v>272</v>
      </c>
      <c r="H958" s="209">
        <v>52</v>
      </c>
      <c r="I958" s="210"/>
      <c r="J958" s="211">
        <f t="shared" si="10"/>
        <v>0</v>
      </c>
      <c r="K958" s="207" t="s">
        <v>21</v>
      </c>
      <c r="L958" s="62"/>
      <c r="M958" s="212" t="s">
        <v>21</v>
      </c>
      <c r="N958" s="213" t="s">
        <v>42</v>
      </c>
      <c r="O958" s="43"/>
      <c r="P958" s="214">
        <f t="shared" si="11"/>
        <v>0</v>
      </c>
      <c r="Q958" s="214">
        <v>1.0000000000000001E-5</v>
      </c>
      <c r="R958" s="214">
        <f t="shared" si="12"/>
        <v>5.2000000000000006E-4</v>
      </c>
      <c r="S958" s="214">
        <v>0</v>
      </c>
      <c r="T958" s="215">
        <f t="shared" si="13"/>
        <v>0</v>
      </c>
      <c r="AR958" s="25" t="s">
        <v>286</v>
      </c>
      <c r="AT958" s="25" t="s">
        <v>170</v>
      </c>
      <c r="AU958" s="25" t="s">
        <v>80</v>
      </c>
      <c r="AY958" s="25" t="s">
        <v>168</v>
      </c>
      <c r="BE958" s="216">
        <f t="shared" si="14"/>
        <v>0</v>
      </c>
      <c r="BF958" s="216">
        <f t="shared" si="15"/>
        <v>0</v>
      </c>
      <c r="BG958" s="216">
        <f t="shared" si="16"/>
        <v>0</v>
      </c>
      <c r="BH958" s="216">
        <f t="shared" si="17"/>
        <v>0</v>
      </c>
      <c r="BI958" s="216">
        <f t="shared" si="18"/>
        <v>0</v>
      </c>
      <c r="BJ958" s="25" t="s">
        <v>78</v>
      </c>
      <c r="BK958" s="216">
        <f t="shared" si="19"/>
        <v>0</v>
      </c>
      <c r="BL958" s="25" t="s">
        <v>286</v>
      </c>
      <c r="BM958" s="25" t="s">
        <v>2919</v>
      </c>
    </row>
    <row r="959" spans="2:65" s="1" customFormat="1" ht="31.5" customHeight="1">
      <c r="B959" s="42"/>
      <c r="C959" s="205" t="s">
        <v>1453</v>
      </c>
      <c r="D959" s="205" t="s">
        <v>170</v>
      </c>
      <c r="E959" s="206" t="s">
        <v>2920</v>
      </c>
      <c r="F959" s="207" t="s">
        <v>2921</v>
      </c>
      <c r="G959" s="208" t="s">
        <v>336</v>
      </c>
      <c r="H959" s="209">
        <v>1</v>
      </c>
      <c r="I959" s="210"/>
      <c r="J959" s="211">
        <f t="shared" si="10"/>
        <v>0</v>
      </c>
      <c r="K959" s="207" t="s">
        <v>21</v>
      </c>
      <c r="L959" s="62"/>
      <c r="M959" s="212" t="s">
        <v>21</v>
      </c>
      <c r="N959" s="213" t="s">
        <v>42</v>
      </c>
      <c r="O959" s="43"/>
      <c r="P959" s="214">
        <f t="shared" si="11"/>
        <v>0</v>
      </c>
      <c r="Q959" s="214">
        <v>0</v>
      </c>
      <c r="R959" s="214">
        <f t="shared" si="12"/>
        <v>0</v>
      </c>
      <c r="S959" s="214">
        <v>0</v>
      </c>
      <c r="T959" s="215">
        <f t="shared" si="13"/>
        <v>0</v>
      </c>
      <c r="AR959" s="25" t="s">
        <v>286</v>
      </c>
      <c r="AT959" s="25" t="s">
        <v>170</v>
      </c>
      <c r="AU959" s="25" t="s">
        <v>80</v>
      </c>
      <c r="AY959" s="25" t="s">
        <v>168</v>
      </c>
      <c r="BE959" s="216">
        <f t="shared" si="14"/>
        <v>0</v>
      </c>
      <c r="BF959" s="216">
        <f t="shared" si="15"/>
        <v>0</v>
      </c>
      <c r="BG959" s="216">
        <f t="shared" si="16"/>
        <v>0</v>
      </c>
      <c r="BH959" s="216">
        <f t="shared" si="17"/>
        <v>0</v>
      </c>
      <c r="BI959" s="216">
        <f t="shared" si="18"/>
        <v>0</v>
      </c>
      <c r="BJ959" s="25" t="s">
        <v>78</v>
      </c>
      <c r="BK959" s="216">
        <f t="shared" si="19"/>
        <v>0</v>
      </c>
      <c r="BL959" s="25" t="s">
        <v>286</v>
      </c>
      <c r="BM959" s="25" t="s">
        <v>2922</v>
      </c>
    </row>
    <row r="960" spans="2:65" s="1" customFormat="1" ht="31.5" customHeight="1">
      <c r="B960" s="42"/>
      <c r="C960" s="205" t="s">
        <v>1458</v>
      </c>
      <c r="D960" s="205" t="s">
        <v>170</v>
      </c>
      <c r="E960" s="206" t="s">
        <v>2923</v>
      </c>
      <c r="F960" s="207" t="s">
        <v>2924</v>
      </c>
      <c r="G960" s="208" t="s">
        <v>336</v>
      </c>
      <c r="H960" s="209">
        <v>1</v>
      </c>
      <c r="I960" s="210"/>
      <c r="J960" s="211">
        <f t="shared" si="10"/>
        <v>0</v>
      </c>
      <c r="K960" s="207" t="s">
        <v>21</v>
      </c>
      <c r="L960" s="62"/>
      <c r="M960" s="212" t="s">
        <v>21</v>
      </c>
      <c r="N960" s="213" t="s">
        <v>42</v>
      </c>
      <c r="O960" s="43"/>
      <c r="P960" s="214">
        <f t="shared" si="11"/>
        <v>0</v>
      </c>
      <c r="Q960" s="214">
        <v>0</v>
      </c>
      <c r="R960" s="214">
        <f t="shared" si="12"/>
        <v>0</v>
      </c>
      <c r="S960" s="214">
        <v>0</v>
      </c>
      <c r="T960" s="215">
        <f t="shared" si="13"/>
        <v>0</v>
      </c>
      <c r="AR960" s="25" t="s">
        <v>286</v>
      </c>
      <c r="AT960" s="25" t="s">
        <v>170</v>
      </c>
      <c r="AU960" s="25" t="s">
        <v>80</v>
      </c>
      <c r="AY960" s="25" t="s">
        <v>168</v>
      </c>
      <c r="BE960" s="216">
        <f t="shared" si="14"/>
        <v>0</v>
      </c>
      <c r="BF960" s="216">
        <f t="shared" si="15"/>
        <v>0</v>
      </c>
      <c r="BG960" s="216">
        <f t="shared" si="16"/>
        <v>0</v>
      </c>
      <c r="BH960" s="216">
        <f t="shared" si="17"/>
        <v>0</v>
      </c>
      <c r="BI960" s="216">
        <f t="shared" si="18"/>
        <v>0</v>
      </c>
      <c r="BJ960" s="25" t="s">
        <v>78</v>
      </c>
      <c r="BK960" s="216">
        <f t="shared" si="19"/>
        <v>0</v>
      </c>
      <c r="BL960" s="25" t="s">
        <v>286</v>
      </c>
      <c r="BM960" s="25" t="s">
        <v>2925</v>
      </c>
    </row>
    <row r="961" spans="2:65" s="1" customFormat="1" ht="31.5" customHeight="1">
      <c r="B961" s="42"/>
      <c r="C961" s="205" t="s">
        <v>1462</v>
      </c>
      <c r="D961" s="205" t="s">
        <v>170</v>
      </c>
      <c r="E961" s="206" t="s">
        <v>2926</v>
      </c>
      <c r="F961" s="207" t="s">
        <v>2927</v>
      </c>
      <c r="G961" s="208" t="s">
        <v>336</v>
      </c>
      <c r="H961" s="209">
        <v>1</v>
      </c>
      <c r="I961" s="210"/>
      <c r="J961" s="211">
        <f t="shared" si="10"/>
        <v>0</v>
      </c>
      <c r="K961" s="207" t="s">
        <v>21</v>
      </c>
      <c r="L961" s="62"/>
      <c r="M961" s="212" t="s">
        <v>21</v>
      </c>
      <c r="N961" s="213" t="s">
        <v>42</v>
      </c>
      <c r="O961" s="43"/>
      <c r="P961" s="214">
        <f t="shared" si="11"/>
        <v>0</v>
      </c>
      <c r="Q961" s="214">
        <v>0</v>
      </c>
      <c r="R961" s="214">
        <f t="shared" si="12"/>
        <v>0</v>
      </c>
      <c r="S961" s="214">
        <v>0</v>
      </c>
      <c r="T961" s="215">
        <f t="shared" si="13"/>
        <v>0</v>
      </c>
      <c r="AR961" s="25" t="s">
        <v>286</v>
      </c>
      <c r="AT961" s="25" t="s">
        <v>170</v>
      </c>
      <c r="AU961" s="25" t="s">
        <v>80</v>
      </c>
      <c r="AY961" s="25" t="s">
        <v>168</v>
      </c>
      <c r="BE961" s="216">
        <f t="shared" si="14"/>
        <v>0</v>
      </c>
      <c r="BF961" s="216">
        <f t="shared" si="15"/>
        <v>0</v>
      </c>
      <c r="BG961" s="216">
        <f t="shared" si="16"/>
        <v>0</v>
      </c>
      <c r="BH961" s="216">
        <f t="shared" si="17"/>
        <v>0</v>
      </c>
      <c r="BI961" s="216">
        <f t="shared" si="18"/>
        <v>0</v>
      </c>
      <c r="BJ961" s="25" t="s">
        <v>78</v>
      </c>
      <c r="BK961" s="216">
        <f t="shared" si="19"/>
        <v>0</v>
      </c>
      <c r="BL961" s="25" t="s">
        <v>286</v>
      </c>
      <c r="BM961" s="25" t="s">
        <v>2928</v>
      </c>
    </row>
    <row r="962" spans="2:65" s="1" customFormat="1" ht="31.5" customHeight="1">
      <c r="B962" s="42"/>
      <c r="C962" s="205" t="s">
        <v>1466</v>
      </c>
      <c r="D962" s="205" t="s">
        <v>170</v>
      </c>
      <c r="E962" s="206" t="s">
        <v>2929</v>
      </c>
      <c r="F962" s="207" t="s">
        <v>2930</v>
      </c>
      <c r="G962" s="208" t="s">
        <v>272</v>
      </c>
      <c r="H962" s="209">
        <v>1</v>
      </c>
      <c r="I962" s="210"/>
      <c r="J962" s="211">
        <f t="shared" si="10"/>
        <v>0</v>
      </c>
      <c r="K962" s="207" t="s">
        <v>21</v>
      </c>
      <c r="L962" s="62"/>
      <c r="M962" s="212" t="s">
        <v>21</v>
      </c>
      <c r="N962" s="213" t="s">
        <v>42</v>
      </c>
      <c r="O962" s="43"/>
      <c r="P962" s="214">
        <f t="shared" si="11"/>
        <v>0</v>
      </c>
      <c r="Q962" s="214">
        <v>1.0000000000000001E-5</v>
      </c>
      <c r="R962" s="214">
        <f t="shared" si="12"/>
        <v>1.0000000000000001E-5</v>
      </c>
      <c r="S962" s="214">
        <v>0</v>
      </c>
      <c r="T962" s="215">
        <f t="shared" si="13"/>
        <v>0</v>
      </c>
      <c r="AR962" s="25" t="s">
        <v>286</v>
      </c>
      <c r="AT962" s="25" t="s">
        <v>170</v>
      </c>
      <c r="AU962" s="25" t="s">
        <v>80</v>
      </c>
      <c r="AY962" s="25" t="s">
        <v>168</v>
      </c>
      <c r="BE962" s="216">
        <f t="shared" si="14"/>
        <v>0</v>
      </c>
      <c r="BF962" s="216">
        <f t="shared" si="15"/>
        <v>0</v>
      </c>
      <c r="BG962" s="216">
        <f t="shared" si="16"/>
        <v>0</v>
      </c>
      <c r="BH962" s="216">
        <f t="shared" si="17"/>
        <v>0</v>
      </c>
      <c r="BI962" s="216">
        <f t="shared" si="18"/>
        <v>0</v>
      </c>
      <c r="BJ962" s="25" t="s">
        <v>78</v>
      </c>
      <c r="BK962" s="216">
        <f t="shared" si="19"/>
        <v>0</v>
      </c>
      <c r="BL962" s="25" t="s">
        <v>286</v>
      </c>
      <c r="BM962" s="25" t="s">
        <v>2931</v>
      </c>
    </row>
    <row r="963" spans="2:65" s="1" customFormat="1" ht="31.5" customHeight="1">
      <c r="B963" s="42"/>
      <c r="C963" s="205" t="s">
        <v>1470</v>
      </c>
      <c r="D963" s="205" t="s">
        <v>170</v>
      </c>
      <c r="E963" s="206" t="s">
        <v>2932</v>
      </c>
      <c r="F963" s="207" t="s">
        <v>2933</v>
      </c>
      <c r="G963" s="208" t="s">
        <v>272</v>
      </c>
      <c r="H963" s="209">
        <v>1</v>
      </c>
      <c r="I963" s="210"/>
      <c r="J963" s="211">
        <f t="shared" si="10"/>
        <v>0</v>
      </c>
      <c r="K963" s="207" t="s">
        <v>21</v>
      </c>
      <c r="L963" s="62"/>
      <c r="M963" s="212" t="s">
        <v>21</v>
      </c>
      <c r="N963" s="213" t="s">
        <v>42</v>
      </c>
      <c r="O963" s="43"/>
      <c r="P963" s="214">
        <f t="shared" si="11"/>
        <v>0</v>
      </c>
      <c r="Q963" s="214">
        <v>1.0000000000000001E-5</v>
      </c>
      <c r="R963" s="214">
        <f t="shared" si="12"/>
        <v>1.0000000000000001E-5</v>
      </c>
      <c r="S963" s="214">
        <v>0</v>
      </c>
      <c r="T963" s="215">
        <f t="shared" si="13"/>
        <v>0</v>
      </c>
      <c r="AR963" s="25" t="s">
        <v>286</v>
      </c>
      <c r="AT963" s="25" t="s">
        <v>170</v>
      </c>
      <c r="AU963" s="25" t="s">
        <v>80</v>
      </c>
      <c r="AY963" s="25" t="s">
        <v>168</v>
      </c>
      <c r="BE963" s="216">
        <f t="shared" si="14"/>
        <v>0</v>
      </c>
      <c r="BF963" s="216">
        <f t="shared" si="15"/>
        <v>0</v>
      </c>
      <c r="BG963" s="216">
        <f t="shared" si="16"/>
        <v>0</v>
      </c>
      <c r="BH963" s="216">
        <f t="shared" si="17"/>
        <v>0</v>
      </c>
      <c r="BI963" s="216">
        <f t="shared" si="18"/>
        <v>0</v>
      </c>
      <c r="BJ963" s="25" t="s">
        <v>78</v>
      </c>
      <c r="BK963" s="216">
        <f t="shared" si="19"/>
        <v>0</v>
      </c>
      <c r="BL963" s="25" t="s">
        <v>286</v>
      </c>
      <c r="BM963" s="25" t="s">
        <v>2934</v>
      </c>
    </row>
    <row r="964" spans="2:65" s="1" customFormat="1" ht="31.5" customHeight="1">
      <c r="B964" s="42"/>
      <c r="C964" s="205" t="s">
        <v>1474</v>
      </c>
      <c r="D964" s="205" t="s">
        <v>170</v>
      </c>
      <c r="E964" s="206" t="s">
        <v>2935</v>
      </c>
      <c r="F964" s="207" t="s">
        <v>2936</v>
      </c>
      <c r="G964" s="208" t="s">
        <v>272</v>
      </c>
      <c r="H964" s="209">
        <v>1</v>
      </c>
      <c r="I964" s="210"/>
      <c r="J964" s="211">
        <f t="shared" si="10"/>
        <v>0</v>
      </c>
      <c r="K964" s="207" t="s">
        <v>21</v>
      </c>
      <c r="L964" s="62"/>
      <c r="M964" s="212" t="s">
        <v>21</v>
      </c>
      <c r="N964" s="213" t="s">
        <v>42</v>
      </c>
      <c r="O964" s="43"/>
      <c r="P964" s="214">
        <f t="shared" si="11"/>
        <v>0</v>
      </c>
      <c r="Q964" s="214">
        <v>1.0000000000000001E-5</v>
      </c>
      <c r="R964" s="214">
        <f t="shared" si="12"/>
        <v>1.0000000000000001E-5</v>
      </c>
      <c r="S964" s="214">
        <v>0</v>
      </c>
      <c r="T964" s="215">
        <f t="shared" si="13"/>
        <v>0</v>
      </c>
      <c r="AR964" s="25" t="s">
        <v>286</v>
      </c>
      <c r="AT964" s="25" t="s">
        <v>170</v>
      </c>
      <c r="AU964" s="25" t="s">
        <v>80</v>
      </c>
      <c r="AY964" s="25" t="s">
        <v>168</v>
      </c>
      <c r="BE964" s="216">
        <f t="shared" si="14"/>
        <v>0</v>
      </c>
      <c r="BF964" s="216">
        <f t="shared" si="15"/>
        <v>0</v>
      </c>
      <c r="BG964" s="216">
        <f t="shared" si="16"/>
        <v>0</v>
      </c>
      <c r="BH964" s="216">
        <f t="shared" si="17"/>
        <v>0</v>
      </c>
      <c r="BI964" s="216">
        <f t="shared" si="18"/>
        <v>0</v>
      </c>
      <c r="BJ964" s="25" t="s">
        <v>78</v>
      </c>
      <c r="BK964" s="216">
        <f t="shared" si="19"/>
        <v>0</v>
      </c>
      <c r="BL964" s="25" t="s">
        <v>286</v>
      </c>
      <c r="BM964" s="25" t="s">
        <v>2937</v>
      </c>
    </row>
    <row r="965" spans="2:65" s="1" customFormat="1" ht="31.5" customHeight="1">
      <c r="B965" s="42"/>
      <c r="C965" s="205" t="s">
        <v>1478</v>
      </c>
      <c r="D965" s="205" t="s">
        <v>170</v>
      </c>
      <c r="E965" s="206" t="s">
        <v>2938</v>
      </c>
      <c r="F965" s="207" t="s">
        <v>2939</v>
      </c>
      <c r="G965" s="208" t="s">
        <v>272</v>
      </c>
      <c r="H965" s="209">
        <v>1</v>
      </c>
      <c r="I965" s="210"/>
      <c r="J965" s="211">
        <f t="shared" si="10"/>
        <v>0</v>
      </c>
      <c r="K965" s="207" t="s">
        <v>21</v>
      </c>
      <c r="L965" s="62"/>
      <c r="M965" s="212" t="s">
        <v>21</v>
      </c>
      <c r="N965" s="213" t="s">
        <v>42</v>
      </c>
      <c r="O965" s="43"/>
      <c r="P965" s="214">
        <f t="shared" si="11"/>
        <v>0</v>
      </c>
      <c r="Q965" s="214">
        <v>1.0000000000000001E-5</v>
      </c>
      <c r="R965" s="214">
        <f t="shared" si="12"/>
        <v>1.0000000000000001E-5</v>
      </c>
      <c r="S965" s="214">
        <v>0</v>
      </c>
      <c r="T965" s="215">
        <f t="shared" si="13"/>
        <v>0</v>
      </c>
      <c r="AR965" s="25" t="s">
        <v>286</v>
      </c>
      <c r="AT965" s="25" t="s">
        <v>170</v>
      </c>
      <c r="AU965" s="25" t="s">
        <v>80</v>
      </c>
      <c r="AY965" s="25" t="s">
        <v>168</v>
      </c>
      <c r="BE965" s="216">
        <f t="shared" si="14"/>
        <v>0</v>
      </c>
      <c r="BF965" s="216">
        <f t="shared" si="15"/>
        <v>0</v>
      </c>
      <c r="BG965" s="216">
        <f t="shared" si="16"/>
        <v>0</v>
      </c>
      <c r="BH965" s="216">
        <f t="shared" si="17"/>
        <v>0</v>
      </c>
      <c r="BI965" s="216">
        <f t="shared" si="18"/>
        <v>0</v>
      </c>
      <c r="BJ965" s="25" t="s">
        <v>78</v>
      </c>
      <c r="BK965" s="216">
        <f t="shared" si="19"/>
        <v>0</v>
      </c>
      <c r="BL965" s="25" t="s">
        <v>286</v>
      </c>
      <c r="BM965" s="25" t="s">
        <v>2940</v>
      </c>
    </row>
    <row r="966" spans="2:65" s="1" customFormat="1" ht="31.5" customHeight="1">
      <c r="B966" s="42"/>
      <c r="C966" s="205" t="s">
        <v>1482</v>
      </c>
      <c r="D966" s="205" t="s">
        <v>170</v>
      </c>
      <c r="E966" s="206" t="s">
        <v>2941</v>
      </c>
      <c r="F966" s="207" t="s">
        <v>2942</v>
      </c>
      <c r="G966" s="208" t="s">
        <v>272</v>
      </c>
      <c r="H966" s="209">
        <v>1</v>
      </c>
      <c r="I966" s="210"/>
      <c r="J966" s="211">
        <f t="shared" si="10"/>
        <v>0</v>
      </c>
      <c r="K966" s="207" t="s">
        <v>21</v>
      </c>
      <c r="L966" s="62"/>
      <c r="M966" s="212" t="s">
        <v>21</v>
      </c>
      <c r="N966" s="213" t="s">
        <v>42</v>
      </c>
      <c r="O966" s="43"/>
      <c r="P966" s="214">
        <f t="shared" si="11"/>
        <v>0</v>
      </c>
      <c r="Q966" s="214">
        <v>1.0000000000000001E-5</v>
      </c>
      <c r="R966" s="214">
        <f t="shared" si="12"/>
        <v>1.0000000000000001E-5</v>
      </c>
      <c r="S966" s="214">
        <v>0</v>
      </c>
      <c r="T966" s="215">
        <f t="shared" si="13"/>
        <v>0</v>
      </c>
      <c r="AR966" s="25" t="s">
        <v>286</v>
      </c>
      <c r="AT966" s="25" t="s">
        <v>170</v>
      </c>
      <c r="AU966" s="25" t="s">
        <v>80</v>
      </c>
      <c r="AY966" s="25" t="s">
        <v>168</v>
      </c>
      <c r="BE966" s="216">
        <f t="shared" si="14"/>
        <v>0</v>
      </c>
      <c r="BF966" s="216">
        <f t="shared" si="15"/>
        <v>0</v>
      </c>
      <c r="BG966" s="216">
        <f t="shared" si="16"/>
        <v>0</v>
      </c>
      <c r="BH966" s="216">
        <f t="shared" si="17"/>
        <v>0</v>
      </c>
      <c r="BI966" s="216">
        <f t="shared" si="18"/>
        <v>0</v>
      </c>
      <c r="BJ966" s="25" t="s">
        <v>78</v>
      </c>
      <c r="BK966" s="216">
        <f t="shared" si="19"/>
        <v>0</v>
      </c>
      <c r="BL966" s="25" t="s">
        <v>286</v>
      </c>
      <c r="BM966" s="25" t="s">
        <v>2943</v>
      </c>
    </row>
    <row r="967" spans="2:65" s="1" customFormat="1" ht="31.5" customHeight="1">
      <c r="B967" s="42"/>
      <c r="C967" s="205" t="s">
        <v>1486</v>
      </c>
      <c r="D967" s="205" t="s">
        <v>170</v>
      </c>
      <c r="E967" s="206" t="s">
        <v>2944</v>
      </c>
      <c r="F967" s="207" t="s">
        <v>2945</v>
      </c>
      <c r="G967" s="208" t="s">
        <v>272</v>
      </c>
      <c r="H967" s="209">
        <v>1</v>
      </c>
      <c r="I967" s="210"/>
      <c r="J967" s="211">
        <f t="shared" si="10"/>
        <v>0</v>
      </c>
      <c r="K967" s="207" t="s">
        <v>21</v>
      </c>
      <c r="L967" s="62"/>
      <c r="M967" s="212" t="s">
        <v>21</v>
      </c>
      <c r="N967" s="213" t="s">
        <v>42</v>
      </c>
      <c r="O967" s="43"/>
      <c r="P967" s="214">
        <f t="shared" si="11"/>
        <v>0</v>
      </c>
      <c r="Q967" s="214">
        <v>1.0000000000000001E-5</v>
      </c>
      <c r="R967" s="214">
        <f t="shared" si="12"/>
        <v>1.0000000000000001E-5</v>
      </c>
      <c r="S967" s="214">
        <v>0</v>
      </c>
      <c r="T967" s="215">
        <f t="shared" si="13"/>
        <v>0</v>
      </c>
      <c r="AR967" s="25" t="s">
        <v>286</v>
      </c>
      <c r="AT967" s="25" t="s">
        <v>170</v>
      </c>
      <c r="AU967" s="25" t="s">
        <v>80</v>
      </c>
      <c r="AY967" s="25" t="s">
        <v>168</v>
      </c>
      <c r="BE967" s="216">
        <f t="shared" si="14"/>
        <v>0</v>
      </c>
      <c r="BF967" s="216">
        <f t="shared" si="15"/>
        <v>0</v>
      </c>
      <c r="BG967" s="216">
        <f t="shared" si="16"/>
        <v>0</v>
      </c>
      <c r="BH967" s="216">
        <f t="shared" si="17"/>
        <v>0</v>
      </c>
      <c r="BI967" s="216">
        <f t="shared" si="18"/>
        <v>0</v>
      </c>
      <c r="BJ967" s="25" t="s">
        <v>78</v>
      </c>
      <c r="BK967" s="216">
        <f t="shared" si="19"/>
        <v>0</v>
      </c>
      <c r="BL967" s="25" t="s">
        <v>286</v>
      </c>
      <c r="BM967" s="25" t="s">
        <v>2946</v>
      </c>
    </row>
    <row r="968" spans="2:65" s="1" customFormat="1" ht="31.5" customHeight="1">
      <c r="B968" s="42"/>
      <c r="C968" s="205" t="s">
        <v>1492</v>
      </c>
      <c r="D968" s="205" t="s">
        <v>170</v>
      </c>
      <c r="E968" s="206" t="s">
        <v>2947</v>
      </c>
      <c r="F968" s="207" t="s">
        <v>2948</v>
      </c>
      <c r="G968" s="208" t="s">
        <v>272</v>
      </c>
      <c r="H968" s="209">
        <v>2</v>
      </c>
      <c r="I968" s="210"/>
      <c r="J968" s="211">
        <f t="shared" si="10"/>
        <v>0</v>
      </c>
      <c r="K968" s="207" t="s">
        <v>21</v>
      </c>
      <c r="L968" s="62"/>
      <c r="M968" s="212" t="s">
        <v>21</v>
      </c>
      <c r="N968" s="213" t="s">
        <v>42</v>
      </c>
      <c r="O968" s="43"/>
      <c r="P968" s="214">
        <f t="shared" si="11"/>
        <v>0</v>
      </c>
      <c r="Q968" s="214">
        <v>1.0000000000000001E-5</v>
      </c>
      <c r="R968" s="214">
        <f t="shared" si="12"/>
        <v>2.0000000000000002E-5</v>
      </c>
      <c r="S968" s="214">
        <v>0</v>
      </c>
      <c r="T968" s="215">
        <f t="shared" si="13"/>
        <v>0</v>
      </c>
      <c r="AR968" s="25" t="s">
        <v>286</v>
      </c>
      <c r="AT968" s="25" t="s">
        <v>170</v>
      </c>
      <c r="AU968" s="25" t="s">
        <v>80</v>
      </c>
      <c r="AY968" s="25" t="s">
        <v>168</v>
      </c>
      <c r="BE968" s="216">
        <f t="shared" si="14"/>
        <v>0</v>
      </c>
      <c r="BF968" s="216">
        <f t="shared" si="15"/>
        <v>0</v>
      </c>
      <c r="BG968" s="216">
        <f t="shared" si="16"/>
        <v>0</v>
      </c>
      <c r="BH968" s="216">
        <f t="shared" si="17"/>
        <v>0</v>
      </c>
      <c r="BI968" s="216">
        <f t="shared" si="18"/>
        <v>0</v>
      </c>
      <c r="BJ968" s="25" t="s">
        <v>78</v>
      </c>
      <c r="BK968" s="216">
        <f t="shared" si="19"/>
        <v>0</v>
      </c>
      <c r="BL968" s="25" t="s">
        <v>286</v>
      </c>
      <c r="BM968" s="25" t="s">
        <v>2949</v>
      </c>
    </row>
    <row r="969" spans="2:65" s="1" customFormat="1" ht="31.5" customHeight="1">
      <c r="B969" s="42"/>
      <c r="C969" s="205" t="s">
        <v>1498</v>
      </c>
      <c r="D969" s="205" t="s">
        <v>170</v>
      </c>
      <c r="E969" s="206" t="s">
        <v>2950</v>
      </c>
      <c r="F969" s="207" t="s">
        <v>2951</v>
      </c>
      <c r="G969" s="208" t="s">
        <v>272</v>
      </c>
      <c r="H969" s="209">
        <v>1</v>
      </c>
      <c r="I969" s="210"/>
      <c r="J969" s="211">
        <f t="shared" si="10"/>
        <v>0</v>
      </c>
      <c r="K969" s="207" t="s">
        <v>21</v>
      </c>
      <c r="L969" s="62"/>
      <c r="M969" s="212" t="s">
        <v>21</v>
      </c>
      <c r="N969" s="213" t="s">
        <v>42</v>
      </c>
      <c r="O969" s="43"/>
      <c r="P969" s="214">
        <f t="shared" si="11"/>
        <v>0</v>
      </c>
      <c r="Q969" s="214">
        <v>1.0000000000000001E-5</v>
      </c>
      <c r="R969" s="214">
        <f t="shared" si="12"/>
        <v>1.0000000000000001E-5</v>
      </c>
      <c r="S969" s="214">
        <v>0</v>
      </c>
      <c r="T969" s="215">
        <f t="shared" si="13"/>
        <v>0</v>
      </c>
      <c r="AR969" s="25" t="s">
        <v>286</v>
      </c>
      <c r="AT969" s="25" t="s">
        <v>170</v>
      </c>
      <c r="AU969" s="25" t="s">
        <v>80</v>
      </c>
      <c r="AY969" s="25" t="s">
        <v>168</v>
      </c>
      <c r="BE969" s="216">
        <f t="shared" si="14"/>
        <v>0</v>
      </c>
      <c r="BF969" s="216">
        <f t="shared" si="15"/>
        <v>0</v>
      </c>
      <c r="BG969" s="216">
        <f t="shared" si="16"/>
        <v>0</v>
      </c>
      <c r="BH969" s="216">
        <f t="shared" si="17"/>
        <v>0</v>
      </c>
      <c r="BI969" s="216">
        <f t="shared" si="18"/>
        <v>0</v>
      </c>
      <c r="BJ969" s="25" t="s">
        <v>78</v>
      </c>
      <c r="BK969" s="216">
        <f t="shared" si="19"/>
        <v>0</v>
      </c>
      <c r="BL969" s="25" t="s">
        <v>286</v>
      </c>
      <c r="BM969" s="25" t="s">
        <v>2952</v>
      </c>
    </row>
    <row r="970" spans="2:65" s="1" customFormat="1" ht="31.5" customHeight="1">
      <c r="B970" s="42"/>
      <c r="C970" s="205" t="s">
        <v>1506</v>
      </c>
      <c r="D970" s="205" t="s">
        <v>170</v>
      </c>
      <c r="E970" s="206" t="s">
        <v>2953</v>
      </c>
      <c r="F970" s="207" t="s">
        <v>2954</v>
      </c>
      <c r="G970" s="208" t="s">
        <v>272</v>
      </c>
      <c r="H970" s="209">
        <v>2</v>
      </c>
      <c r="I970" s="210"/>
      <c r="J970" s="211">
        <f t="shared" si="10"/>
        <v>0</v>
      </c>
      <c r="K970" s="207" t="s">
        <v>21</v>
      </c>
      <c r="L970" s="62"/>
      <c r="M970" s="212" t="s">
        <v>21</v>
      </c>
      <c r="N970" s="213" t="s">
        <v>42</v>
      </c>
      <c r="O970" s="43"/>
      <c r="P970" s="214">
        <f t="shared" si="11"/>
        <v>0</v>
      </c>
      <c r="Q970" s="214">
        <v>1.0000000000000001E-5</v>
      </c>
      <c r="R970" s="214">
        <f t="shared" si="12"/>
        <v>2.0000000000000002E-5</v>
      </c>
      <c r="S970" s="214">
        <v>0</v>
      </c>
      <c r="T970" s="215">
        <f t="shared" si="13"/>
        <v>0</v>
      </c>
      <c r="AR970" s="25" t="s">
        <v>286</v>
      </c>
      <c r="AT970" s="25" t="s">
        <v>170</v>
      </c>
      <c r="AU970" s="25" t="s">
        <v>80</v>
      </c>
      <c r="AY970" s="25" t="s">
        <v>168</v>
      </c>
      <c r="BE970" s="216">
        <f t="shared" si="14"/>
        <v>0</v>
      </c>
      <c r="BF970" s="216">
        <f t="shared" si="15"/>
        <v>0</v>
      </c>
      <c r="BG970" s="216">
        <f t="shared" si="16"/>
        <v>0</v>
      </c>
      <c r="BH970" s="216">
        <f t="shared" si="17"/>
        <v>0</v>
      </c>
      <c r="BI970" s="216">
        <f t="shared" si="18"/>
        <v>0</v>
      </c>
      <c r="BJ970" s="25" t="s">
        <v>78</v>
      </c>
      <c r="BK970" s="216">
        <f t="shared" si="19"/>
        <v>0</v>
      </c>
      <c r="BL970" s="25" t="s">
        <v>286</v>
      </c>
      <c r="BM970" s="25" t="s">
        <v>2955</v>
      </c>
    </row>
    <row r="971" spans="2:65" s="1" customFormat="1" ht="31.5" customHeight="1">
      <c r="B971" s="42"/>
      <c r="C971" s="205" t="s">
        <v>1512</v>
      </c>
      <c r="D971" s="205" t="s">
        <v>170</v>
      </c>
      <c r="E971" s="206" t="s">
        <v>2956</v>
      </c>
      <c r="F971" s="207" t="s">
        <v>2957</v>
      </c>
      <c r="G971" s="208" t="s">
        <v>336</v>
      </c>
      <c r="H971" s="209">
        <v>1</v>
      </c>
      <c r="I971" s="210"/>
      <c r="J971" s="211">
        <f t="shared" si="10"/>
        <v>0</v>
      </c>
      <c r="K971" s="207" t="s">
        <v>21</v>
      </c>
      <c r="L971" s="62"/>
      <c r="M971" s="212" t="s">
        <v>21</v>
      </c>
      <c r="N971" s="213" t="s">
        <v>42</v>
      </c>
      <c r="O971" s="43"/>
      <c r="P971" s="214">
        <f t="shared" si="11"/>
        <v>0</v>
      </c>
      <c r="Q971" s="214">
        <v>1.0000000000000001E-5</v>
      </c>
      <c r="R971" s="214">
        <f t="shared" si="12"/>
        <v>1.0000000000000001E-5</v>
      </c>
      <c r="S971" s="214">
        <v>0</v>
      </c>
      <c r="T971" s="215">
        <f t="shared" si="13"/>
        <v>0</v>
      </c>
      <c r="AR971" s="25" t="s">
        <v>286</v>
      </c>
      <c r="AT971" s="25" t="s">
        <v>170</v>
      </c>
      <c r="AU971" s="25" t="s">
        <v>80</v>
      </c>
      <c r="AY971" s="25" t="s">
        <v>168</v>
      </c>
      <c r="BE971" s="216">
        <f t="shared" si="14"/>
        <v>0</v>
      </c>
      <c r="BF971" s="216">
        <f t="shared" si="15"/>
        <v>0</v>
      </c>
      <c r="BG971" s="216">
        <f t="shared" si="16"/>
        <v>0</v>
      </c>
      <c r="BH971" s="216">
        <f t="shared" si="17"/>
        <v>0</v>
      </c>
      <c r="BI971" s="216">
        <f t="shared" si="18"/>
        <v>0</v>
      </c>
      <c r="BJ971" s="25" t="s">
        <v>78</v>
      </c>
      <c r="BK971" s="216">
        <f t="shared" si="19"/>
        <v>0</v>
      </c>
      <c r="BL971" s="25" t="s">
        <v>286</v>
      </c>
      <c r="BM971" s="25" t="s">
        <v>2958</v>
      </c>
    </row>
    <row r="972" spans="2:65" s="1" customFormat="1" ht="31.5" customHeight="1">
      <c r="B972" s="42"/>
      <c r="C972" s="205" t="s">
        <v>1517</v>
      </c>
      <c r="D972" s="205" t="s">
        <v>170</v>
      </c>
      <c r="E972" s="206" t="s">
        <v>2959</v>
      </c>
      <c r="F972" s="207" t="s">
        <v>2960</v>
      </c>
      <c r="G972" s="208" t="s">
        <v>336</v>
      </c>
      <c r="H972" s="209">
        <v>1</v>
      </c>
      <c r="I972" s="210"/>
      <c r="J972" s="211">
        <f t="shared" si="10"/>
        <v>0</v>
      </c>
      <c r="K972" s="207" t="s">
        <v>21</v>
      </c>
      <c r="L972" s="62"/>
      <c r="M972" s="212" t="s">
        <v>21</v>
      </c>
      <c r="N972" s="213" t="s">
        <v>42</v>
      </c>
      <c r="O972" s="43"/>
      <c r="P972" s="214">
        <f t="shared" si="11"/>
        <v>0</v>
      </c>
      <c r="Q972" s="214">
        <v>1.0000000000000001E-5</v>
      </c>
      <c r="R972" s="214">
        <f t="shared" si="12"/>
        <v>1.0000000000000001E-5</v>
      </c>
      <c r="S972" s="214">
        <v>0</v>
      </c>
      <c r="T972" s="215">
        <f t="shared" si="13"/>
        <v>0</v>
      </c>
      <c r="AR972" s="25" t="s">
        <v>286</v>
      </c>
      <c r="AT972" s="25" t="s">
        <v>170</v>
      </c>
      <c r="AU972" s="25" t="s">
        <v>80</v>
      </c>
      <c r="AY972" s="25" t="s">
        <v>168</v>
      </c>
      <c r="BE972" s="216">
        <f t="shared" si="14"/>
        <v>0</v>
      </c>
      <c r="BF972" s="216">
        <f t="shared" si="15"/>
        <v>0</v>
      </c>
      <c r="BG972" s="216">
        <f t="shared" si="16"/>
        <v>0</v>
      </c>
      <c r="BH972" s="216">
        <f t="shared" si="17"/>
        <v>0</v>
      </c>
      <c r="BI972" s="216">
        <f t="shared" si="18"/>
        <v>0</v>
      </c>
      <c r="BJ972" s="25" t="s">
        <v>78</v>
      </c>
      <c r="BK972" s="216">
        <f t="shared" si="19"/>
        <v>0</v>
      </c>
      <c r="BL972" s="25" t="s">
        <v>286</v>
      </c>
      <c r="BM972" s="25" t="s">
        <v>2961</v>
      </c>
    </row>
    <row r="973" spans="2:65" s="1" customFormat="1" ht="22.5" customHeight="1">
      <c r="B973" s="42"/>
      <c r="C973" s="205" t="s">
        <v>1521</v>
      </c>
      <c r="D973" s="205" t="s">
        <v>170</v>
      </c>
      <c r="E973" s="206" t="s">
        <v>2962</v>
      </c>
      <c r="F973" s="207" t="s">
        <v>2963</v>
      </c>
      <c r="G973" s="208" t="s">
        <v>336</v>
      </c>
      <c r="H973" s="209">
        <v>2</v>
      </c>
      <c r="I973" s="210"/>
      <c r="J973" s="211">
        <f t="shared" si="10"/>
        <v>0</v>
      </c>
      <c r="K973" s="207" t="s">
        <v>21</v>
      </c>
      <c r="L973" s="62"/>
      <c r="M973" s="212" t="s">
        <v>21</v>
      </c>
      <c r="N973" s="213" t="s">
        <v>42</v>
      </c>
      <c r="O973" s="43"/>
      <c r="P973" s="214">
        <f t="shared" si="11"/>
        <v>0</v>
      </c>
      <c r="Q973" s="214">
        <v>0</v>
      </c>
      <c r="R973" s="214">
        <f t="shared" si="12"/>
        <v>0</v>
      </c>
      <c r="S973" s="214">
        <v>0</v>
      </c>
      <c r="T973" s="215">
        <f t="shared" si="13"/>
        <v>0</v>
      </c>
      <c r="AR973" s="25" t="s">
        <v>286</v>
      </c>
      <c r="AT973" s="25" t="s">
        <v>170</v>
      </c>
      <c r="AU973" s="25" t="s">
        <v>80</v>
      </c>
      <c r="AY973" s="25" t="s">
        <v>168</v>
      </c>
      <c r="BE973" s="216">
        <f t="shared" si="14"/>
        <v>0</v>
      </c>
      <c r="BF973" s="216">
        <f t="shared" si="15"/>
        <v>0</v>
      </c>
      <c r="BG973" s="216">
        <f t="shared" si="16"/>
        <v>0</v>
      </c>
      <c r="BH973" s="216">
        <f t="shared" si="17"/>
        <v>0</v>
      </c>
      <c r="BI973" s="216">
        <f t="shared" si="18"/>
        <v>0</v>
      </c>
      <c r="BJ973" s="25" t="s">
        <v>78</v>
      </c>
      <c r="BK973" s="216">
        <f t="shared" si="19"/>
        <v>0</v>
      </c>
      <c r="BL973" s="25" t="s">
        <v>286</v>
      </c>
      <c r="BM973" s="25" t="s">
        <v>2964</v>
      </c>
    </row>
    <row r="974" spans="2:65" s="1" customFormat="1" ht="31.5" customHeight="1">
      <c r="B974" s="42"/>
      <c r="C974" s="205" t="s">
        <v>1525</v>
      </c>
      <c r="D974" s="205" t="s">
        <v>170</v>
      </c>
      <c r="E974" s="206" t="s">
        <v>2965</v>
      </c>
      <c r="F974" s="207" t="s">
        <v>2966</v>
      </c>
      <c r="G974" s="208" t="s">
        <v>272</v>
      </c>
      <c r="H974" s="209">
        <v>1</v>
      </c>
      <c r="I974" s="210"/>
      <c r="J974" s="211">
        <f t="shared" si="10"/>
        <v>0</v>
      </c>
      <c r="K974" s="207" t="s">
        <v>21</v>
      </c>
      <c r="L974" s="62"/>
      <c r="M974" s="212" t="s">
        <v>21</v>
      </c>
      <c r="N974" s="213" t="s">
        <v>42</v>
      </c>
      <c r="O974" s="43"/>
      <c r="P974" s="214">
        <f t="shared" si="11"/>
        <v>0</v>
      </c>
      <c r="Q974" s="214">
        <v>1.0000000000000001E-5</v>
      </c>
      <c r="R974" s="214">
        <f t="shared" si="12"/>
        <v>1.0000000000000001E-5</v>
      </c>
      <c r="S974" s="214">
        <v>0</v>
      </c>
      <c r="T974" s="215">
        <f t="shared" si="13"/>
        <v>0</v>
      </c>
      <c r="AR974" s="25" t="s">
        <v>286</v>
      </c>
      <c r="AT974" s="25" t="s">
        <v>170</v>
      </c>
      <c r="AU974" s="25" t="s">
        <v>80</v>
      </c>
      <c r="AY974" s="25" t="s">
        <v>168</v>
      </c>
      <c r="BE974" s="216">
        <f t="shared" si="14"/>
        <v>0</v>
      </c>
      <c r="BF974" s="216">
        <f t="shared" si="15"/>
        <v>0</v>
      </c>
      <c r="BG974" s="216">
        <f t="shared" si="16"/>
        <v>0</v>
      </c>
      <c r="BH974" s="216">
        <f t="shared" si="17"/>
        <v>0</v>
      </c>
      <c r="BI974" s="216">
        <f t="shared" si="18"/>
        <v>0</v>
      </c>
      <c r="BJ974" s="25" t="s">
        <v>78</v>
      </c>
      <c r="BK974" s="216">
        <f t="shared" si="19"/>
        <v>0</v>
      </c>
      <c r="BL974" s="25" t="s">
        <v>286</v>
      </c>
      <c r="BM974" s="25" t="s">
        <v>2967</v>
      </c>
    </row>
    <row r="975" spans="2:65" s="1" customFormat="1" ht="31.5" customHeight="1">
      <c r="B975" s="42"/>
      <c r="C975" s="205" t="s">
        <v>1529</v>
      </c>
      <c r="D975" s="205" t="s">
        <v>170</v>
      </c>
      <c r="E975" s="206" t="s">
        <v>2968</v>
      </c>
      <c r="F975" s="207" t="s">
        <v>2969</v>
      </c>
      <c r="G975" s="208" t="s">
        <v>272</v>
      </c>
      <c r="H975" s="209">
        <v>1</v>
      </c>
      <c r="I975" s="210"/>
      <c r="J975" s="211">
        <f t="shared" si="10"/>
        <v>0</v>
      </c>
      <c r="K975" s="207" t="s">
        <v>21</v>
      </c>
      <c r="L975" s="62"/>
      <c r="M975" s="212" t="s">
        <v>21</v>
      </c>
      <c r="N975" s="213" t="s">
        <v>42</v>
      </c>
      <c r="O975" s="43"/>
      <c r="P975" s="214">
        <f t="shared" si="11"/>
        <v>0</v>
      </c>
      <c r="Q975" s="214">
        <v>1.0000000000000001E-5</v>
      </c>
      <c r="R975" s="214">
        <f t="shared" si="12"/>
        <v>1.0000000000000001E-5</v>
      </c>
      <c r="S975" s="214">
        <v>0</v>
      </c>
      <c r="T975" s="215">
        <f t="shared" si="13"/>
        <v>0</v>
      </c>
      <c r="AR975" s="25" t="s">
        <v>286</v>
      </c>
      <c r="AT975" s="25" t="s">
        <v>170</v>
      </c>
      <c r="AU975" s="25" t="s">
        <v>80</v>
      </c>
      <c r="AY975" s="25" t="s">
        <v>168</v>
      </c>
      <c r="BE975" s="216">
        <f t="shared" si="14"/>
        <v>0</v>
      </c>
      <c r="BF975" s="216">
        <f t="shared" si="15"/>
        <v>0</v>
      </c>
      <c r="BG975" s="216">
        <f t="shared" si="16"/>
        <v>0</v>
      </c>
      <c r="BH975" s="216">
        <f t="shared" si="17"/>
        <v>0</v>
      </c>
      <c r="BI975" s="216">
        <f t="shared" si="18"/>
        <v>0</v>
      </c>
      <c r="BJ975" s="25" t="s">
        <v>78</v>
      </c>
      <c r="BK975" s="216">
        <f t="shared" si="19"/>
        <v>0</v>
      </c>
      <c r="BL975" s="25" t="s">
        <v>286</v>
      </c>
      <c r="BM975" s="25" t="s">
        <v>2970</v>
      </c>
    </row>
    <row r="976" spans="2:65" s="1" customFormat="1" ht="31.5" customHeight="1">
      <c r="B976" s="42"/>
      <c r="C976" s="205" t="s">
        <v>1533</v>
      </c>
      <c r="D976" s="205" t="s">
        <v>170</v>
      </c>
      <c r="E976" s="206" t="s">
        <v>2971</v>
      </c>
      <c r="F976" s="207" t="s">
        <v>2972</v>
      </c>
      <c r="G976" s="208" t="s">
        <v>272</v>
      </c>
      <c r="H976" s="209">
        <v>1</v>
      </c>
      <c r="I976" s="210"/>
      <c r="J976" s="211">
        <f t="shared" si="10"/>
        <v>0</v>
      </c>
      <c r="K976" s="207" t="s">
        <v>21</v>
      </c>
      <c r="L976" s="62"/>
      <c r="M976" s="212" t="s">
        <v>21</v>
      </c>
      <c r="N976" s="213" t="s">
        <v>42</v>
      </c>
      <c r="O976" s="43"/>
      <c r="P976" s="214">
        <f t="shared" si="11"/>
        <v>0</v>
      </c>
      <c r="Q976" s="214">
        <v>1.0000000000000001E-5</v>
      </c>
      <c r="R976" s="214">
        <f t="shared" si="12"/>
        <v>1.0000000000000001E-5</v>
      </c>
      <c r="S976" s="214">
        <v>0</v>
      </c>
      <c r="T976" s="215">
        <f t="shared" si="13"/>
        <v>0</v>
      </c>
      <c r="AR976" s="25" t="s">
        <v>286</v>
      </c>
      <c r="AT976" s="25" t="s">
        <v>170</v>
      </c>
      <c r="AU976" s="25" t="s">
        <v>80</v>
      </c>
      <c r="AY976" s="25" t="s">
        <v>168</v>
      </c>
      <c r="BE976" s="216">
        <f t="shared" si="14"/>
        <v>0</v>
      </c>
      <c r="BF976" s="216">
        <f t="shared" si="15"/>
        <v>0</v>
      </c>
      <c r="BG976" s="216">
        <f t="shared" si="16"/>
        <v>0</v>
      </c>
      <c r="BH976" s="216">
        <f t="shared" si="17"/>
        <v>0</v>
      </c>
      <c r="BI976" s="216">
        <f t="shared" si="18"/>
        <v>0</v>
      </c>
      <c r="BJ976" s="25" t="s">
        <v>78</v>
      </c>
      <c r="BK976" s="216">
        <f t="shared" si="19"/>
        <v>0</v>
      </c>
      <c r="BL976" s="25" t="s">
        <v>286</v>
      </c>
      <c r="BM976" s="25" t="s">
        <v>2973</v>
      </c>
    </row>
    <row r="977" spans="2:65" s="1" customFormat="1" ht="31.5" customHeight="1">
      <c r="B977" s="42"/>
      <c r="C977" s="205" t="s">
        <v>1537</v>
      </c>
      <c r="D977" s="205" t="s">
        <v>170</v>
      </c>
      <c r="E977" s="206" t="s">
        <v>2974</v>
      </c>
      <c r="F977" s="207" t="s">
        <v>2975</v>
      </c>
      <c r="G977" s="208" t="s">
        <v>272</v>
      </c>
      <c r="H977" s="209">
        <v>1</v>
      </c>
      <c r="I977" s="210"/>
      <c r="J977" s="211">
        <f t="shared" si="10"/>
        <v>0</v>
      </c>
      <c r="K977" s="207" t="s">
        <v>21</v>
      </c>
      <c r="L977" s="62"/>
      <c r="M977" s="212" t="s">
        <v>21</v>
      </c>
      <c r="N977" s="213" t="s">
        <v>42</v>
      </c>
      <c r="O977" s="43"/>
      <c r="P977" s="214">
        <f t="shared" si="11"/>
        <v>0</v>
      </c>
      <c r="Q977" s="214">
        <v>1.0000000000000001E-5</v>
      </c>
      <c r="R977" s="214">
        <f t="shared" si="12"/>
        <v>1.0000000000000001E-5</v>
      </c>
      <c r="S977" s="214">
        <v>0</v>
      </c>
      <c r="T977" s="215">
        <f t="shared" si="13"/>
        <v>0</v>
      </c>
      <c r="AR977" s="25" t="s">
        <v>286</v>
      </c>
      <c r="AT977" s="25" t="s">
        <v>170</v>
      </c>
      <c r="AU977" s="25" t="s">
        <v>80</v>
      </c>
      <c r="AY977" s="25" t="s">
        <v>168</v>
      </c>
      <c r="BE977" s="216">
        <f t="shared" si="14"/>
        <v>0</v>
      </c>
      <c r="BF977" s="216">
        <f t="shared" si="15"/>
        <v>0</v>
      </c>
      <c r="BG977" s="216">
        <f t="shared" si="16"/>
        <v>0</v>
      </c>
      <c r="BH977" s="216">
        <f t="shared" si="17"/>
        <v>0</v>
      </c>
      <c r="BI977" s="216">
        <f t="shared" si="18"/>
        <v>0</v>
      </c>
      <c r="BJ977" s="25" t="s">
        <v>78</v>
      </c>
      <c r="BK977" s="216">
        <f t="shared" si="19"/>
        <v>0</v>
      </c>
      <c r="BL977" s="25" t="s">
        <v>286</v>
      </c>
      <c r="BM977" s="25" t="s">
        <v>2976</v>
      </c>
    </row>
    <row r="978" spans="2:65" s="1" customFormat="1" ht="31.5" customHeight="1">
      <c r="B978" s="42"/>
      <c r="C978" s="205" t="s">
        <v>1541</v>
      </c>
      <c r="D978" s="205" t="s">
        <v>170</v>
      </c>
      <c r="E978" s="206" t="s">
        <v>2977</v>
      </c>
      <c r="F978" s="207" t="s">
        <v>2978</v>
      </c>
      <c r="G978" s="208" t="s">
        <v>272</v>
      </c>
      <c r="H978" s="209">
        <v>1</v>
      </c>
      <c r="I978" s="210"/>
      <c r="J978" s="211">
        <f t="shared" si="10"/>
        <v>0</v>
      </c>
      <c r="K978" s="207" t="s">
        <v>21</v>
      </c>
      <c r="L978" s="62"/>
      <c r="M978" s="212" t="s">
        <v>21</v>
      </c>
      <c r="N978" s="213" t="s">
        <v>42</v>
      </c>
      <c r="O978" s="43"/>
      <c r="P978" s="214">
        <f t="shared" si="11"/>
        <v>0</v>
      </c>
      <c r="Q978" s="214">
        <v>1.0000000000000001E-5</v>
      </c>
      <c r="R978" s="214">
        <f t="shared" si="12"/>
        <v>1.0000000000000001E-5</v>
      </c>
      <c r="S978" s="214">
        <v>0</v>
      </c>
      <c r="T978" s="215">
        <f t="shared" si="13"/>
        <v>0</v>
      </c>
      <c r="AR978" s="25" t="s">
        <v>286</v>
      </c>
      <c r="AT978" s="25" t="s">
        <v>170</v>
      </c>
      <c r="AU978" s="25" t="s">
        <v>80</v>
      </c>
      <c r="AY978" s="25" t="s">
        <v>168</v>
      </c>
      <c r="BE978" s="216">
        <f t="shared" si="14"/>
        <v>0</v>
      </c>
      <c r="BF978" s="216">
        <f t="shared" si="15"/>
        <v>0</v>
      </c>
      <c r="BG978" s="216">
        <f t="shared" si="16"/>
        <v>0</v>
      </c>
      <c r="BH978" s="216">
        <f t="shared" si="17"/>
        <v>0</v>
      </c>
      <c r="BI978" s="216">
        <f t="shared" si="18"/>
        <v>0</v>
      </c>
      <c r="BJ978" s="25" t="s">
        <v>78</v>
      </c>
      <c r="BK978" s="216">
        <f t="shared" si="19"/>
        <v>0</v>
      </c>
      <c r="BL978" s="25" t="s">
        <v>286</v>
      </c>
      <c r="BM978" s="25" t="s">
        <v>2979</v>
      </c>
    </row>
    <row r="979" spans="2:65" s="1" customFormat="1" ht="22.5" customHeight="1">
      <c r="B979" s="42"/>
      <c r="C979" s="205" t="s">
        <v>1545</v>
      </c>
      <c r="D979" s="205" t="s">
        <v>170</v>
      </c>
      <c r="E979" s="206" t="s">
        <v>2980</v>
      </c>
      <c r="F979" s="207" t="s">
        <v>2981</v>
      </c>
      <c r="G979" s="208" t="s">
        <v>272</v>
      </c>
      <c r="H979" s="209">
        <v>5</v>
      </c>
      <c r="I979" s="210"/>
      <c r="J979" s="211">
        <f t="shared" si="10"/>
        <v>0</v>
      </c>
      <c r="K979" s="207" t="s">
        <v>21</v>
      </c>
      <c r="L979" s="62"/>
      <c r="M979" s="212" t="s">
        <v>21</v>
      </c>
      <c r="N979" s="213" t="s">
        <v>42</v>
      </c>
      <c r="O979" s="43"/>
      <c r="P979" s="214">
        <f t="shared" si="11"/>
        <v>0</v>
      </c>
      <c r="Q979" s="214">
        <v>1.0000000000000001E-5</v>
      </c>
      <c r="R979" s="214">
        <f t="shared" si="12"/>
        <v>5.0000000000000002E-5</v>
      </c>
      <c r="S979" s="214">
        <v>0</v>
      </c>
      <c r="T979" s="215">
        <f t="shared" si="13"/>
        <v>0</v>
      </c>
      <c r="AR979" s="25" t="s">
        <v>286</v>
      </c>
      <c r="AT979" s="25" t="s">
        <v>170</v>
      </c>
      <c r="AU979" s="25" t="s">
        <v>80</v>
      </c>
      <c r="AY979" s="25" t="s">
        <v>168</v>
      </c>
      <c r="BE979" s="216">
        <f t="shared" si="14"/>
        <v>0</v>
      </c>
      <c r="BF979" s="216">
        <f t="shared" si="15"/>
        <v>0</v>
      </c>
      <c r="BG979" s="216">
        <f t="shared" si="16"/>
        <v>0</v>
      </c>
      <c r="BH979" s="216">
        <f t="shared" si="17"/>
        <v>0</v>
      </c>
      <c r="BI979" s="216">
        <f t="shared" si="18"/>
        <v>0</v>
      </c>
      <c r="BJ979" s="25" t="s">
        <v>78</v>
      </c>
      <c r="BK979" s="216">
        <f t="shared" si="19"/>
        <v>0</v>
      </c>
      <c r="BL979" s="25" t="s">
        <v>286</v>
      </c>
      <c r="BM979" s="25" t="s">
        <v>2982</v>
      </c>
    </row>
    <row r="980" spans="2:65" s="1" customFormat="1" ht="22.5" customHeight="1">
      <c r="B980" s="42"/>
      <c r="C980" s="205" t="s">
        <v>1549</v>
      </c>
      <c r="D980" s="205" t="s">
        <v>170</v>
      </c>
      <c r="E980" s="206" t="s">
        <v>2983</v>
      </c>
      <c r="F980" s="207" t="s">
        <v>2984</v>
      </c>
      <c r="G980" s="208" t="s">
        <v>272</v>
      </c>
      <c r="H980" s="209">
        <v>1</v>
      </c>
      <c r="I980" s="210"/>
      <c r="J980" s="211">
        <f t="shared" si="10"/>
        <v>0</v>
      </c>
      <c r="K980" s="207" t="s">
        <v>21</v>
      </c>
      <c r="L980" s="62"/>
      <c r="M980" s="212" t="s">
        <v>21</v>
      </c>
      <c r="N980" s="213" t="s">
        <v>42</v>
      </c>
      <c r="O980" s="43"/>
      <c r="P980" s="214">
        <f t="shared" si="11"/>
        <v>0</v>
      </c>
      <c r="Q980" s="214">
        <v>1.0000000000000001E-5</v>
      </c>
      <c r="R980" s="214">
        <f t="shared" si="12"/>
        <v>1.0000000000000001E-5</v>
      </c>
      <c r="S980" s="214">
        <v>0</v>
      </c>
      <c r="T980" s="215">
        <f t="shared" si="13"/>
        <v>0</v>
      </c>
      <c r="AR980" s="25" t="s">
        <v>286</v>
      </c>
      <c r="AT980" s="25" t="s">
        <v>170</v>
      </c>
      <c r="AU980" s="25" t="s">
        <v>80</v>
      </c>
      <c r="AY980" s="25" t="s">
        <v>168</v>
      </c>
      <c r="BE980" s="216">
        <f t="shared" si="14"/>
        <v>0</v>
      </c>
      <c r="BF980" s="216">
        <f t="shared" si="15"/>
        <v>0</v>
      </c>
      <c r="BG980" s="216">
        <f t="shared" si="16"/>
        <v>0</v>
      </c>
      <c r="BH980" s="216">
        <f t="shared" si="17"/>
        <v>0</v>
      </c>
      <c r="BI980" s="216">
        <f t="shared" si="18"/>
        <v>0</v>
      </c>
      <c r="BJ980" s="25" t="s">
        <v>78</v>
      </c>
      <c r="BK980" s="216">
        <f t="shared" si="19"/>
        <v>0</v>
      </c>
      <c r="BL980" s="25" t="s">
        <v>286</v>
      </c>
      <c r="BM980" s="25" t="s">
        <v>2985</v>
      </c>
    </row>
    <row r="981" spans="2:65" s="1" customFormat="1" ht="22.5" customHeight="1">
      <c r="B981" s="42"/>
      <c r="C981" s="205" t="s">
        <v>1553</v>
      </c>
      <c r="D981" s="205" t="s">
        <v>170</v>
      </c>
      <c r="E981" s="206" t="s">
        <v>2986</v>
      </c>
      <c r="F981" s="207" t="s">
        <v>2987</v>
      </c>
      <c r="G981" s="208" t="s">
        <v>272</v>
      </c>
      <c r="H981" s="209">
        <v>1</v>
      </c>
      <c r="I981" s="210"/>
      <c r="J981" s="211">
        <f t="shared" si="10"/>
        <v>0</v>
      </c>
      <c r="K981" s="207" t="s">
        <v>21</v>
      </c>
      <c r="L981" s="62"/>
      <c r="M981" s="212" t="s">
        <v>21</v>
      </c>
      <c r="N981" s="213" t="s">
        <v>42</v>
      </c>
      <c r="O981" s="43"/>
      <c r="P981" s="214">
        <f t="shared" si="11"/>
        <v>0</v>
      </c>
      <c r="Q981" s="214">
        <v>1.0000000000000001E-5</v>
      </c>
      <c r="R981" s="214">
        <f t="shared" si="12"/>
        <v>1.0000000000000001E-5</v>
      </c>
      <c r="S981" s="214">
        <v>0</v>
      </c>
      <c r="T981" s="215">
        <f t="shared" si="13"/>
        <v>0</v>
      </c>
      <c r="AR981" s="25" t="s">
        <v>286</v>
      </c>
      <c r="AT981" s="25" t="s">
        <v>170</v>
      </c>
      <c r="AU981" s="25" t="s">
        <v>80</v>
      </c>
      <c r="AY981" s="25" t="s">
        <v>168</v>
      </c>
      <c r="BE981" s="216">
        <f t="shared" si="14"/>
        <v>0</v>
      </c>
      <c r="BF981" s="216">
        <f t="shared" si="15"/>
        <v>0</v>
      </c>
      <c r="BG981" s="216">
        <f t="shared" si="16"/>
        <v>0</v>
      </c>
      <c r="BH981" s="216">
        <f t="shared" si="17"/>
        <v>0</v>
      </c>
      <c r="BI981" s="216">
        <f t="shared" si="18"/>
        <v>0</v>
      </c>
      <c r="BJ981" s="25" t="s">
        <v>78</v>
      </c>
      <c r="BK981" s="216">
        <f t="shared" si="19"/>
        <v>0</v>
      </c>
      <c r="BL981" s="25" t="s">
        <v>286</v>
      </c>
      <c r="BM981" s="25" t="s">
        <v>2988</v>
      </c>
    </row>
    <row r="982" spans="2:65" s="1" customFormat="1" ht="31.5" customHeight="1">
      <c r="B982" s="42"/>
      <c r="C982" s="205" t="s">
        <v>1557</v>
      </c>
      <c r="D982" s="205" t="s">
        <v>170</v>
      </c>
      <c r="E982" s="206" t="s">
        <v>2989</v>
      </c>
      <c r="F982" s="207" t="s">
        <v>2990</v>
      </c>
      <c r="G982" s="208" t="s">
        <v>336</v>
      </c>
      <c r="H982" s="209">
        <v>1</v>
      </c>
      <c r="I982" s="210"/>
      <c r="J982" s="211">
        <f t="shared" si="10"/>
        <v>0</v>
      </c>
      <c r="K982" s="207" t="s">
        <v>21</v>
      </c>
      <c r="L982" s="62"/>
      <c r="M982" s="212" t="s">
        <v>21</v>
      </c>
      <c r="N982" s="213" t="s">
        <v>42</v>
      </c>
      <c r="O982" s="43"/>
      <c r="P982" s="214">
        <f t="shared" si="11"/>
        <v>0</v>
      </c>
      <c r="Q982" s="214">
        <v>1.0000000000000001E-5</v>
      </c>
      <c r="R982" s="214">
        <f t="shared" si="12"/>
        <v>1.0000000000000001E-5</v>
      </c>
      <c r="S982" s="214">
        <v>0</v>
      </c>
      <c r="T982" s="215">
        <f t="shared" si="13"/>
        <v>0</v>
      </c>
      <c r="AR982" s="25" t="s">
        <v>286</v>
      </c>
      <c r="AT982" s="25" t="s">
        <v>170</v>
      </c>
      <c r="AU982" s="25" t="s">
        <v>80</v>
      </c>
      <c r="AY982" s="25" t="s">
        <v>168</v>
      </c>
      <c r="BE982" s="216">
        <f t="shared" si="14"/>
        <v>0</v>
      </c>
      <c r="BF982" s="216">
        <f t="shared" si="15"/>
        <v>0</v>
      </c>
      <c r="BG982" s="216">
        <f t="shared" si="16"/>
        <v>0</v>
      </c>
      <c r="BH982" s="216">
        <f t="shared" si="17"/>
        <v>0</v>
      </c>
      <c r="BI982" s="216">
        <f t="shared" si="18"/>
        <v>0</v>
      </c>
      <c r="BJ982" s="25" t="s">
        <v>78</v>
      </c>
      <c r="BK982" s="216">
        <f t="shared" si="19"/>
        <v>0</v>
      </c>
      <c r="BL982" s="25" t="s">
        <v>286</v>
      </c>
      <c r="BM982" s="25" t="s">
        <v>2991</v>
      </c>
    </row>
    <row r="983" spans="2:65" s="1" customFormat="1" ht="22.5" customHeight="1">
      <c r="B983" s="42"/>
      <c r="C983" s="205" t="s">
        <v>1561</v>
      </c>
      <c r="D983" s="205" t="s">
        <v>170</v>
      </c>
      <c r="E983" s="206" t="s">
        <v>1864</v>
      </c>
      <c r="F983" s="207" t="s">
        <v>1865</v>
      </c>
      <c r="G983" s="208" t="s">
        <v>272</v>
      </c>
      <c r="H983" s="209">
        <v>59</v>
      </c>
      <c r="I983" s="210"/>
      <c r="J983" s="211">
        <f t="shared" si="10"/>
        <v>0</v>
      </c>
      <c r="K983" s="207" t="s">
        <v>21</v>
      </c>
      <c r="L983" s="62"/>
      <c r="M983" s="212" t="s">
        <v>21</v>
      </c>
      <c r="N983" s="213" t="s">
        <v>42</v>
      </c>
      <c r="O983" s="43"/>
      <c r="P983" s="214">
        <f t="shared" si="11"/>
        <v>0</v>
      </c>
      <c r="Q983" s="214">
        <v>0</v>
      </c>
      <c r="R983" s="214">
        <f t="shared" si="12"/>
        <v>0</v>
      </c>
      <c r="S983" s="214">
        <v>8.0000000000000004E-4</v>
      </c>
      <c r="T983" s="215">
        <f t="shared" si="13"/>
        <v>4.7199999999999999E-2</v>
      </c>
      <c r="AR983" s="25" t="s">
        <v>286</v>
      </c>
      <c r="AT983" s="25" t="s">
        <v>170</v>
      </c>
      <c r="AU983" s="25" t="s">
        <v>80</v>
      </c>
      <c r="AY983" s="25" t="s">
        <v>168</v>
      </c>
      <c r="BE983" s="216">
        <f t="shared" si="14"/>
        <v>0</v>
      </c>
      <c r="BF983" s="216">
        <f t="shared" si="15"/>
        <v>0</v>
      </c>
      <c r="BG983" s="216">
        <f t="shared" si="16"/>
        <v>0</v>
      </c>
      <c r="BH983" s="216">
        <f t="shared" si="17"/>
        <v>0</v>
      </c>
      <c r="BI983" s="216">
        <f t="shared" si="18"/>
        <v>0</v>
      </c>
      <c r="BJ983" s="25" t="s">
        <v>78</v>
      </c>
      <c r="BK983" s="216">
        <f t="shared" si="19"/>
        <v>0</v>
      </c>
      <c r="BL983" s="25" t="s">
        <v>286</v>
      </c>
      <c r="BM983" s="25" t="s">
        <v>2992</v>
      </c>
    </row>
    <row r="984" spans="2:65" s="12" customFormat="1" ht="13.5">
      <c r="B984" s="217"/>
      <c r="C984" s="218"/>
      <c r="D984" s="219" t="s">
        <v>177</v>
      </c>
      <c r="E984" s="220" t="s">
        <v>21</v>
      </c>
      <c r="F984" s="221" t="s">
        <v>2993</v>
      </c>
      <c r="G984" s="218"/>
      <c r="H984" s="222" t="s">
        <v>21</v>
      </c>
      <c r="I984" s="223"/>
      <c r="J984" s="218"/>
      <c r="K984" s="218"/>
      <c r="L984" s="224"/>
      <c r="M984" s="225"/>
      <c r="N984" s="226"/>
      <c r="O984" s="226"/>
      <c r="P984" s="226"/>
      <c r="Q984" s="226"/>
      <c r="R984" s="226"/>
      <c r="S984" s="226"/>
      <c r="T984" s="227"/>
      <c r="AT984" s="228" t="s">
        <v>177</v>
      </c>
      <c r="AU984" s="228" t="s">
        <v>80</v>
      </c>
      <c r="AV984" s="12" t="s">
        <v>78</v>
      </c>
      <c r="AW984" s="12" t="s">
        <v>35</v>
      </c>
      <c r="AX984" s="12" t="s">
        <v>71</v>
      </c>
      <c r="AY984" s="228" t="s">
        <v>168</v>
      </c>
    </row>
    <row r="985" spans="2:65" s="13" customFormat="1" ht="13.5">
      <c r="B985" s="229"/>
      <c r="C985" s="230"/>
      <c r="D985" s="219" t="s">
        <v>177</v>
      </c>
      <c r="E985" s="231" t="s">
        <v>21</v>
      </c>
      <c r="F985" s="232" t="s">
        <v>632</v>
      </c>
      <c r="G985" s="230"/>
      <c r="H985" s="233">
        <v>52</v>
      </c>
      <c r="I985" s="234"/>
      <c r="J985" s="230"/>
      <c r="K985" s="230"/>
      <c r="L985" s="235"/>
      <c r="M985" s="236"/>
      <c r="N985" s="237"/>
      <c r="O985" s="237"/>
      <c r="P985" s="237"/>
      <c r="Q985" s="237"/>
      <c r="R985" s="237"/>
      <c r="S985" s="237"/>
      <c r="T985" s="238"/>
      <c r="AT985" s="239" t="s">
        <v>177</v>
      </c>
      <c r="AU985" s="239" t="s">
        <v>80</v>
      </c>
      <c r="AV985" s="13" t="s">
        <v>80</v>
      </c>
      <c r="AW985" s="13" t="s">
        <v>35</v>
      </c>
      <c r="AX985" s="13" t="s">
        <v>71</v>
      </c>
      <c r="AY985" s="239" t="s">
        <v>168</v>
      </c>
    </row>
    <row r="986" spans="2:65" s="12" customFormat="1" ht="13.5">
      <c r="B986" s="217"/>
      <c r="C986" s="218"/>
      <c r="D986" s="219" t="s">
        <v>177</v>
      </c>
      <c r="E986" s="220" t="s">
        <v>21</v>
      </c>
      <c r="F986" s="221" t="s">
        <v>2994</v>
      </c>
      <c r="G986" s="218"/>
      <c r="H986" s="222" t="s">
        <v>21</v>
      </c>
      <c r="I986" s="223"/>
      <c r="J986" s="218"/>
      <c r="K986" s="218"/>
      <c r="L986" s="224"/>
      <c r="M986" s="225"/>
      <c r="N986" s="226"/>
      <c r="O986" s="226"/>
      <c r="P986" s="226"/>
      <c r="Q986" s="226"/>
      <c r="R986" s="226"/>
      <c r="S986" s="226"/>
      <c r="T986" s="227"/>
      <c r="AT986" s="228" t="s">
        <v>177</v>
      </c>
      <c r="AU986" s="228" t="s">
        <v>80</v>
      </c>
      <c r="AV986" s="12" t="s">
        <v>78</v>
      </c>
      <c r="AW986" s="12" t="s">
        <v>35</v>
      </c>
      <c r="AX986" s="12" t="s">
        <v>71</v>
      </c>
      <c r="AY986" s="228" t="s">
        <v>168</v>
      </c>
    </row>
    <row r="987" spans="2:65" s="13" customFormat="1" ht="13.5">
      <c r="B987" s="229"/>
      <c r="C987" s="230"/>
      <c r="D987" s="219" t="s">
        <v>177</v>
      </c>
      <c r="E987" s="231" t="s">
        <v>21</v>
      </c>
      <c r="F987" s="232" t="s">
        <v>232</v>
      </c>
      <c r="G987" s="230"/>
      <c r="H987" s="233">
        <v>7</v>
      </c>
      <c r="I987" s="234"/>
      <c r="J987" s="230"/>
      <c r="K987" s="230"/>
      <c r="L987" s="235"/>
      <c r="M987" s="236"/>
      <c r="N987" s="237"/>
      <c r="O987" s="237"/>
      <c r="P987" s="237"/>
      <c r="Q987" s="237"/>
      <c r="R987" s="237"/>
      <c r="S987" s="237"/>
      <c r="T987" s="238"/>
      <c r="AT987" s="239" t="s">
        <v>177</v>
      </c>
      <c r="AU987" s="239" t="s">
        <v>80</v>
      </c>
      <c r="AV987" s="13" t="s">
        <v>80</v>
      </c>
      <c r="AW987" s="13" t="s">
        <v>35</v>
      </c>
      <c r="AX987" s="13" t="s">
        <v>71</v>
      </c>
      <c r="AY987" s="239" t="s">
        <v>168</v>
      </c>
    </row>
    <row r="988" spans="2:65" s="14" customFormat="1" ht="13.5">
      <c r="B988" s="240"/>
      <c r="C988" s="241"/>
      <c r="D988" s="242" t="s">
        <v>177</v>
      </c>
      <c r="E988" s="243" t="s">
        <v>21</v>
      </c>
      <c r="F988" s="244" t="s">
        <v>184</v>
      </c>
      <c r="G988" s="241"/>
      <c r="H988" s="245">
        <v>59</v>
      </c>
      <c r="I988" s="246"/>
      <c r="J988" s="241"/>
      <c r="K988" s="241"/>
      <c r="L988" s="247"/>
      <c r="M988" s="248"/>
      <c r="N988" s="249"/>
      <c r="O988" s="249"/>
      <c r="P988" s="249"/>
      <c r="Q988" s="249"/>
      <c r="R988" s="249"/>
      <c r="S988" s="249"/>
      <c r="T988" s="250"/>
      <c r="AT988" s="251" t="s">
        <v>177</v>
      </c>
      <c r="AU988" s="251" t="s">
        <v>80</v>
      </c>
      <c r="AV988" s="14" t="s">
        <v>175</v>
      </c>
      <c r="AW988" s="14" t="s">
        <v>35</v>
      </c>
      <c r="AX988" s="14" t="s">
        <v>78</v>
      </c>
      <c r="AY988" s="251" t="s">
        <v>168</v>
      </c>
    </row>
    <row r="989" spans="2:65" s="1" customFormat="1" ht="22.5" customHeight="1">
      <c r="B989" s="42"/>
      <c r="C989" s="205" t="s">
        <v>1565</v>
      </c>
      <c r="D989" s="205" t="s">
        <v>170</v>
      </c>
      <c r="E989" s="206" t="s">
        <v>1870</v>
      </c>
      <c r="F989" s="207" t="s">
        <v>1871</v>
      </c>
      <c r="G989" s="208" t="s">
        <v>272</v>
      </c>
      <c r="H989" s="209">
        <v>5</v>
      </c>
      <c r="I989" s="210"/>
      <c r="J989" s="211">
        <f>ROUND(I989*H989,2)</f>
        <v>0</v>
      </c>
      <c r="K989" s="207" t="s">
        <v>21</v>
      </c>
      <c r="L989" s="62"/>
      <c r="M989" s="212" t="s">
        <v>21</v>
      </c>
      <c r="N989" s="213" t="s">
        <v>42</v>
      </c>
      <c r="O989" s="43"/>
      <c r="P989" s="214">
        <f>O989*H989</f>
        <v>0</v>
      </c>
      <c r="Q989" s="214">
        <v>0</v>
      </c>
      <c r="R989" s="214">
        <f>Q989*H989</f>
        <v>0</v>
      </c>
      <c r="S989" s="214">
        <v>8.0000000000000004E-4</v>
      </c>
      <c r="T989" s="215">
        <f>S989*H989</f>
        <v>4.0000000000000001E-3</v>
      </c>
      <c r="AR989" s="25" t="s">
        <v>286</v>
      </c>
      <c r="AT989" s="25" t="s">
        <v>170</v>
      </c>
      <c r="AU989" s="25" t="s">
        <v>80</v>
      </c>
      <c r="AY989" s="25" t="s">
        <v>168</v>
      </c>
      <c r="BE989" s="216">
        <f>IF(N989="základní",J989,0)</f>
        <v>0</v>
      </c>
      <c r="BF989" s="216">
        <f>IF(N989="snížená",J989,0)</f>
        <v>0</v>
      </c>
      <c r="BG989" s="216">
        <f>IF(N989="zákl. přenesená",J989,0)</f>
        <v>0</v>
      </c>
      <c r="BH989" s="216">
        <f>IF(N989="sníž. přenesená",J989,0)</f>
        <v>0</v>
      </c>
      <c r="BI989" s="216">
        <f>IF(N989="nulová",J989,0)</f>
        <v>0</v>
      </c>
      <c r="BJ989" s="25" t="s">
        <v>78</v>
      </c>
      <c r="BK989" s="216">
        <f>ROUND(I989*H989,2)</f>
        <v>0</v>
      </c>
      <c r="BL989" s="25" t="s">
        <v>286</v>
      </c>
      <c r="BM989" s="25" t="s">
        <v>2995</v>
      </c>
    </row>
    <row r="990" spans="2:65" s="12" customFormat="1" ht="13.5">
      <c r="B990" s="217"/>
      <c r="C990" s="218"/>
      <c r="D990" s="219" t="s">
        <v>177</v>
      </c>
      <c r="E990" s="220" t="s">
        <v>21</v>
      </c>
      <c r="F990" s="221" t="s">
        <v>2994</v>
      </c>
      <c r="G990" s="218"/>
      <c r="H990" s="222" t="s">
        <v>21</v>
      </c>
      <c r="I990" s="223"/>
      <c r="J990" s="218"/>
      <c r="K990" s="218"/>
      <c r="L990" s="224"/>
      <c r="M990" s="225"/>
      <c r="N990" s="226"/>
      <c r="O990" s="226"/>
      <c r="P990" s="226"/>
      <c r="Q990" s="226"/>
      <c r="R990" s="226"/>
      <c r="S990" s="226"/>
      <c r="T990" s="227"/>
      <c r="AT990" s="228" t="s">
        <v>177</v>
      </c>
      <c r="AU990" s="228" t="s">
        <v>80</v>
      </c>
      <c r="AV990" s="12" t="s">
        <v>78</v>
      </c>
      <c r="AW990" s="12" t="s">
        <v>35</v>
      </c>
      <c r="AX990" s="12" t="s">
        <v>71</v>
      </c>
      <c r="AY990" s="228" t="s">
        <v>168</v>
      </c>
    </row>
    <row r="991" spans="2:65" s="13" customFormat="1" ht="13.5">
      <c r="B991" s="229"/>
      <c r="C991" s="230"/>
      <c r="D991" s="242" t="s">
        <v>177</v>
      </c>
      <c r="E991" s="252" t="s">
        <v>21</v>
      </c>
      <c r="F991" s="253" t="s">
        <v>199</v>
      </c>
      <c r="G991" s="230"/>
      <c r="H991" s="254">
        <v>5</v>
      </c>
      <c r="I991" s="234"/>
      <c r="J991" s="230"/>
      <c r="K991" s="230"/>
      <c r="L991" s="235"/>
      <c r="M991" s="236"/>
      <c r="N991" s="237"/>
      <c r="O991" s="237"/>
      <c r="P991" s="237"/>
      <c r="Q991" s="237"/>
      <c r="R991" s="237"/>
      <c r="S991" s="237"/>
      <c r="T991" s="238"/>
      <c r="AT991" s="239" t="s">
        <v>177</v>
      </c>
      <c r="AU991" s="239" t="s">
        <v>80</v>
      </c>
      <c r="AV991" s="13" t="s">
        <v>80</v>
      </c>
      <c r="AW991" s="13" t="s">
        <v>35</v>
      </c>
      <c r="AX991" s="13" t="s">
        <v>78</v>
      </c>
      <c r="AY991" s="239" t="s">
        <v>168</v>
      </c>
    </row>
    <row r="992" spans="2:65" s="1" customFormat="1" ht="22.5" customHeight="1">
      <c r="B992" s="42"/>
      <c r="C992" s="205" t="s">
        <v>1569</v>
      </c>
      <c r="D992" s="205" t="s">
        <v>170</v>
      </c>
      <c r="E992" s="206" t="s">
        <v>1876</v>
      </c>
      <c r="F992" s="207" t="s">
        <v>2996</v>
      </c>
      <c r="G992" s="208" t="s">
        <v>272</v>
      </c>
      <c r="H992" s="209">
        <v>3</v>
      </c>
      <c r="I992" s="210"/>
      <c r="J992" s="211">
        <f>ROUND(I992*H992,2)</f>
        <v>0</v>
      </c>
      <c r="K992" s="207" t="s">
        <v>21</v>
      </c>
      <c r="L992" s="62"/>
      <c r="M992" s="212" t="s">
        <v>21</v>
      </c>
      <c r="N992" s="213" t="s">
        <v>42</v>
      </c>
      <c r="O992" s="43"/>
      <c r="P992" s="214">
        <f>O992*H992</f>
        <v>0</v>
      </c>
      <c r="Q992" s="214">
        <v>0</v>
      </c>
      <c r="R992" s="214">
        <f>Q992*H992</f>
        <v>0</v>
      </c>
      <c r="S992" s="214">
        <v>0</v>
      </c>
      <c r="T992" s="215">
        <f>S992*H992</f>
        <v>0</v>
      </c>
      <c r="AR992" s="25" t="s">
        <v>286</v>
      </c>
      <c r="AT992" s="25" t="s">
        <v>170</v>
      </c>
      <c r="AU992" s="25" t="s">
        <v>80</v>
      </c>
      <c r="AY992" s="25" t="s">
        <v>168</v>
      </c>
      <c r="BE992" s="216">
        <f>IF(N992="základní",J992,0)</f>
        <v>0</v>
      </c>
      <c r="BF992" s="216">
        <f>IF(N992="snížená",J992,0)</f>
        <v>0</v>
      </c>
      <c r="BG992" s="216">
        <f>IF(N992="zákl. přenesená",J992,0)</f>
        <v>0</v>
      </c>
      <c r="BH992" s="216">
        <f>IF(N992="sníž. přenesená",J992,0)</f>
        <v>0</v>
      </c>
      <c r="BI992" s="216">
        <f>IF(N992="nulová",J992,0)</f>
        <v>0</v>
      </c>
      <c r="BJ992" s="25" t="s">
        <v>78</v>
      </c>
      <c r="BK992" s="216">
        <f>ROUND(I992*H992,2)</f>
        <v>0</v>
      </c>
      <c r="BL992" s="25" t="s">
        <v>286</v>
      </c>
      <c r="BM992" s="25" t="s">
        <v>2997</v>
      </c>
    </row>
    <row r="993" spans="2:65" s="1" customFormat="1" ht="31.5" customHeight="1">
      <c r="B993" s="42"/>
      <c r="C993" s="205" t="s">
        <v>1573</v>
      </c>
      <c r="D993" s="205" t="s">
        <v>170</v>
      </c>
      <c r="E993" s="206" t="s">
        <v>2998</v>
      </c>
      <c r="F993" s="207" t="s">
        <v>2999</v>
      </c>
      <c r="G993" s="208" t="s">
        <v>336</v>
      </c>
      <c r="H993" s="209">
        <v>1</v>
      </c>
      <c r="I993" s="210"/>
      <c r="J993" s="211">
        <f>ROUND(I993*H993,2)</f>
        <v>0</v>
      </c>
      <c r="K993" s="207" t="s">
        <v>21</v>
      </c>
      <c r="L993" s="62"/>
      <c r="M993" s="212" t="s">
        <v>21</v>
      </c>
      <c r="N993" s="213" t="s">
        <v>42</v>
      </c>
      <c r="O993" s="43"/>
      <c r="P993" s="214">
        <f>O993*H993</f>
        <v>0</v>
      </c>
      <c r="Q993" s="214">
        <v>1.0000000000000001E-5</v>
      </c>
      <c r="R993" s="214">
        <f>Q993*H993</f>
        <v>1.0000000000000001E-5</v>
      </c>
      <c r="S993" s="214">
        <v>0</v>
      </c>
      <c r="T993" s="215">
        <f>S993*H993</f>
        <v>0</v>
      </c>
      <c r="AR993" s="25" t="s">
        <v>286</v>
      </c>
      <c r="AT993" s="25" t="s">
        <v>170</v>
      </c>
      <c r="AU993" s="25" t="s">
        <v>80</v>
      </c>
      <c r="AY993" s="25" t="s">
        <v>168</v>
      </c>
      <c r="BE993" s="216">
        <f>IF(N993="základní",J993,0)</f>
        <v>0</v>
      </c>
      <c r="BF993" s="216">
        <f>IF(N993="snížená",J993,0)</f>
        <v>0</v>
      </c>
      <c r="BG993" s="216">
        <f>IF(N993="zákl. přenesená",J993,0)</f>
        <v>0</v>
      </c>
      <c r="BH993" s="216">
        <f>IF(N993="sníž. přenesená",J993,0)</f>
        <v>0</v>
      </c>
      <c r="BI993" s="216">
        <f>IF(N993="nulová",J993,0)</f>
        <v>0</v>
      </c>
      <c r="BJ993" s="25" t="s">
        <v>78</v>
      </c>
      <c r="BK993" s="216">
        <f>ROUND(I993*H993,2)</f>
        <v>0</v>
      </c>
      <c r="BL993" s="25" t="s">
        <v>286</v>
      </c>
      <c r="BM993" s="25" t="s">
        <v>3000</v>
      </c>
    </row>
    <row r="994" spans="2:65" s="11" customFormat="1" ht="29.85" customHeight="1">
      <c r="B994" s="188"/>
      <c r="C994" s="189"/>
      <c r="D994" s="202" t="s">
        <v>70</v>
      </c>
      <c r="E994" s="203" t="s">
        <v>1979</v>
      </c>
      <c r="F994" s="203" t="s">
        <v>1980</v>
      </c>
      <c r="G994" s="189"/>
      <c r="H994" s="189"/>
      <c r="I994" s="192"/>
      <c r="J994" s="204">
        <f>BK994</f>
        <v>0</v>
      </c>
      <c r="K994" s="189"/>
      <c r="L994" s="194"/>
      <c r="M994" s="195"/>
      <c r="N994" s="196"/>
      <c r="O994" s="196"/>
      <c r="P994" s="197">
        <f>SUM(P995:P1009)</f>
        <v>0</v>
      </c>
      <c r="Q994" s="196"/>
      <c r="R994" s="197">
        <f>SUM(R995:R1009)</f>
        <v>7.257200000000001E-3</v>
      </c>
      <c r="S994" s="196"/>
      <c r="T994" s="198">
        <f>SUM(T995:T1009)</f>
        <v>0</v>
      </c>
      <c r="AR994" s="199" t="s">
        <v>80</v>
      </c>
      <c r="AT994" s="200" t="s">
        <v>70</v>
      </c>
      <c r="AU994" s="200" t="s">
        <v>78</v>
      </c>
      <c r="AY994" s="199" t="s">
        <v>168</v>
      </c>
      <c r="BK994" s="201">
        <f>SUM(BK995:BK1009)</f>
        <v>0</v>
      </c>
    </row>
    <row r="995" spans="2:65" s="1" customFormat="1" ht="22.5" customHeight="1">
      <c r="B995" s="42"/>
      <c r="C995" s="205" t="s">
        <v>1577</v>
      </c>
      <c r="D995" s="205" t="s">
        <v>170</v>
      </c>
      <c r="E995" s="206" t="s">
        <v>1982</v>
      </c>
      <c r="F995" s="207" t="s">
        <v>1983</v>
      </c>
      <c r="G995" s="208" t="s">
        <v>173</v>
      </c>
      <c r="H995" s="209">
        <v>36.286000000000001</v>
      </c>
      <c r="I995" s="210"/>
      <c r="J995" s="211">
        <f>ROUND(I995*H995,2)</f>
        <v>0</v>
      </c>
      <c r="K995" s="207" t="s">
        <v>174</v>
      </c>
      <c r="L995" s="62"/>
      <c r="M995" s="212" t="s">
        <v>21</v>
      </c>
      <c r="N995" s="213" t="s">
        <v>42</v>
      </c>
      <c r="O995" s="43"/>
      <c r="P995" s="214">
        <f>O995*H995</f>
        <v>0</v>
      </c>
      <c r="Q995" s="214">
        <v>2.0000000000000001E-4</v>
      </c>
      <c r="R995" s="214">
        <f>Q995*H995</f>
        <v>7.257200000000001E-3</v>
      </c>
      <c r="S995" s="214">
        <v>0</v>
      </c>
      <c r="T995" s="215">
        <f>S995*H995</f>
        <v>0</v>
      </c>
      <c r="AR995" s="25" t="s">
        <v>286</v>
      </c>
      <c r="AT995" s="25" t="s">
        <v>170</v>
      </c>
      <c r="AU995" s="25" t="s">
        <v>80</v>
      </c>
      <c r="AY995" s="25" t="s">
        <v>168</v>
      </c>
      <c r="BE995" s="216">
        <f>IF(N995="základní",J995,0)</f>
        <v>0</v>
      </c>
      <c r="BF995" s="216">
        <f>IF(N995="snížená",J995,0)</f>
        <v>0</v>
      </c>
      <c r="BG995" s="216">
        <f>IF(N995="zákl. přenesená",J995,0)</f>
        <v>0</v>
      </c>
      <c r="BH995" s="216">
        <f>IF(N995="sníž. přenesená",J995,0)</f>
        <v>0</v>
      </c>
      <c r="BI995" s="216">
        <f>IF(N995="nulová",J995,0)</f>
        <v>0</v>
      </c>
      <c r="BJ995" s="25" t="s">
        <v>78</v>
      </c>
      <c r="BK995" s="216">
        <f>ROUND(I995*H995,2)</f>
        <v>0</v>
      </c>
      <c r="BL995" s="25" t="s">
        <v>286</v>
      </c>
      <c r="BM995" s="25" t="s">
        <v>3001</v>
      </c>
    </row>
    <row r="996" spans="2:65" s="12" customFormat="1" ht="13.5">
      <c r="B996" s="217"/>
      <c r="C996" s="218"/>
      <c r="D996" s="219" t="s">
        <v>177</v>
      </c>
      <c r="E996" s="220" t="s">
        <v>21</v>
      </c>
      <c r="F996" s="221" t="s">
        <v>1985</v>
      </c>
      <c r="G996" s="218"/>
      <c r="H996" s="222" t="s">
        <v>21</v>
      </c>
      <c r="I996" s="223"/>
      <c r="J996" s="218"/>
      <c r="K996" s="218"/>
      <c r="L996" s="224"/>
      <c r="M996" s="225"/>
      <c r="N996" s="226"/>
      <c r="O996" s="226"/>
      <c r="P996" s="226"/>
      <c r="Q996" s="226"/>
      <c r="R996" s="226"/>
      <c r="S996" s="226"/>
      <c r="T996" s="227"/>
      <c r="AT996" s="228" t="s">
        <v>177</v>
      </c>
      <c r="AU996" s="228" t="s">
        <v>80</v>
      </c>
      <c r="AV996" s="12" t="s">
        <v>78</v>
      </c>
      <c r="AW996" s="12" t="s">
        <v>35</v>
      </c>
      <c r="AX996" s="12" t="s">
        <v>71</v>
      </c>
      <c r="AY996" s="228" t="s">
        <v>168</v>
      </c>
    </row>
    <row r="997" spans="2:65" s="13" customFormat="1" ht="13.5">
      <c r="B997" s="229"/>
      <c r="C997" s="230"/>
      <c r="D997" s="219" t="s">
        <v>177</v>
      </c>
      <c r="E997" s="231" t="s">
        <v>21</v>
      </c>
      <c r="F997" s="232" t="s">
        <v>3002</v>
      </c>
      <c r="G997" s="230"/>
      <c r="H997" s="233">
        <v>8.8000000000000007</v>
      </c>
      <c r="I997" s="234"/>
      <c r="J997" s="230"/>
      <c r="K997" s="230"/>
      <c r="L997" s="235"/>
      <c r="M997" s="236"/>
      <c r="N997" s="237"/>
      <c r="O997" s="237"/>
      <c r="P997" s="237"/>
      <c r="Q997" s="237"/>
      <c r="R997" s="237"/>
      <c r="S997" s="237"/>
      <c r="T997" s="238"/>
      <c r="AT997" s="239" t="s">
        <v>177</v>
      </c>
      <c r="AU997" s="239" t="s">
        <v>80</v>
      </c>
      <c r="AV997" s="13" t="s">
        <v>80</v>
      </c>
      <c r="AW997" s="13" t="s">
        <v>35</v>
      </c>
      <c r="AX997" s="13" t="s">
        <v>71</v>
      </c>
      <c r="AY997" s="239" t="s">
        <v>168</v>
      </c>
    </row>
    <row r="998" spans="2:65" s="13" customFormat="1" ht="13.5">
      <c r="B998" s="229"/>
      <c r="C998" s="230"/>
      <c r="D998" s="219" t="s">
        <v>177</v>
      </c>
      <c r="E998" s="231" t="s">
        <v>21</v>
      </c>
      <c r="F998" s="232" t="s">
        <v>3003</v>
      </c>
      <c r="G998" s="230"/>
      <c r="H998" s="233">
        <v>4.0650000000000004</v>
      </c>
      <c r="I998" s="234"/>
      <c r="J998" s="230"/>
      <c r="K998" s="230"/>
      <c r="L998" s="235"/>
      <c r="M998" s="236"/>
      <c r="N998" s="237"/>
      <c r="O998" s="237"/>
      <c r="P998" s="237"/>
      <c r="Q998" s="237"/>
      <c r="R998" s="237"/>
      <c r="S998" s="237"/>
      <c r="T998" s="238"/>
      <c r="AT998" s="239" t="s">
        <v>177</v>
      </c>
      <c r="AU998" s="239" t="s">
        <v>80</v>
      </c>
      <c r="AV998" s="13" t="s">
        <v>80</v>
      </c>
      <c r="AW998" s="13" t="s">
        <v>35</v>
      </c>
      <c r="AX998" s="13" t="s">
        <v>71</v>
      </c>
      <c r="AY998" s="239" t="s">
        <v>168</v>
      </c>
    </row>
    <row r="999" spans="2:65" s="13" customFormat="1" ht="13.5">
      <c r="B999" s="229"/>
      <c r="C999" s="230"/>
      <c r="D999" s="219" t="s">
        <v>177</v>
      </c>
      <c r="E999" s="231" t="s">
        <v>21</v>
      </c>
      <c r="F999" s="232" t="s">
        <v>3004</v>
      </c>
      <c r="G999" s="230"/>
      <c r="H999" s="233">
        <v>-0.60599999999999998</v>
      </c>
      <c r="I999" s="234"/>
      <c r="J999" s="230"/>
      <c r="K999" s="230"/>
      <c r="L999" s="235"/>
      <c r="M999" s="236"/>
      <c r="N999" s="237"/>
      <c r="O999" s="237"/>
      <c r="P999" s="237"/>
      <c r="Q999" s="237"/>
      <c r="R999" s="237"/>
      <c r="S999" s="237"/>
      <c r="T999" s="238"/>
      <c r="AT999" s="239" t="s">
        <v>177</v>
      </c>
      <c r="AU999" s="239" t="s">
        <v>80</v>
      </c>
      <c r="AV999" s="13" t="s">
        <v>80</v>
      </c>
      <c r="AW999" s="13" t="s">
        <v>35</v>
      </c>
      <c r="AX999" s="13" t="s">
        <v>71</v>
      </c>
      <c r="AY999" s="239" t="s">
        <v>168</v>
      </c>
    </row>
    <row r="1000" spans="2:65" s="13" customFormat="1" ht="13.5">
      <c r="B1000" s="229"/>
      <c r="C1000" s="230"/>
      <c r="D1000" s="219" t="s">
        <v>177</v>
      </c>
      <c r="E1000" s="231" t="s">
        <v>21</v>
      </c>
      <c r="F1000" s="232" t="s">
        <v>3005</v>
      </c>
      <c r="G1000" s="230"/>
      <c r="H1000" s="233">
        <v>5.5</v>
      </c>
      <c r="I1000" s="234"/>
      <c r="J1000" s="230"/>
      <c r="K1000" s="230"/>
      <c r="L1000" s="235"/>
      <c r="M1000" s="236"/>
      <c r="N1000" s="237"/>
      <c r="O1000" s="237"/>
      <c r="P1000" s="237"/>
      <c r="Q1000" s="237"/>
      <c r="R1000" s="237"/>
      <c r="S1000" s="237"/>
      <c r="T1000" s="238"/>
      <c r="AT1000" s="239" t="s">
        <v>177</v>
      </c>
      <c r="AU1000" s="239" t="s">
        <v>80</v>
      </c>
      <c r="AV1000" s="13" t="s">
        <v>80</v>
      </c>
      <c r="AW1000" s="13" t="s">
        <v>35</v>
      </c>
      <c r="AX1000" s="13" t="s">
        <v>71</v>
      </c>
      <c r="AY1000" s="239" t="s">
        <v>168</v>
      </c>
    </row>
    <row r="1001" spans="2:65" s="13" customFormat="1" ht="13.5">
      <c r="B1001" s="229"/>
      <c r="C1001" s="230"/>
      <c r="D1001" s="219" t="s">
        <v>177</v>
      </c>
      <c r="E1001" s="231" t="s">
        <v>21</v>
      </c>
      <c r="F1001" s="232" t="s">
        <v>3006</v>
      </c>
      <c r="G1001" s="230"/>
      <c r="H1001" s="233">
        <v>0.38900000000000001</v>
      </c>
      <c r="I1001" s="234"/>
      <c r="J1001" s="230"/>
      <c r="K1001" s="230"/>
      <c r="L1001" s="235"/>
      <c r="M1001" s="236"/>
      <c r="N1001" s="237"/>
      <c r="O1001" s="237"/>
      <c r="P1001" s="237"/>
      <c r="Q1001" s="237"/>
      <c r="R1001" s="237"/>
      <c r="S1001" s="237"/>
      <c r="T1001" s="238"/>
      <c r="AT1001" s="239" t="s">
        <v>177</v>
      </c>
      <c r="AU1001" s="239" t="s">
        <v>80</v>
      </c>
      <c r="AV1001" s="13" t="s">
        <v>80</v>
      </c>
      <c r="AW1001" s="13" t="s">
        <v>35</v>
      </c>
      <c r="AX1001" s="13" t="s">
        <v>71</v>
      </c>
      <c r="AY1001" s="239" t="s">
        <v>168</v>
      </c>
    </row>
    <row r="1002" spans="2:65" s="13" customFormat="1" ht="13.5">
      <c r="B1002" s="229"/>
      <c r="C1002" s="230"/>
      <c r="D1002" s="219" t="s">
        <v>177</v>
      </c>
      <c r="E1002" s="231" t="s">
        <v>21</v>
      </c>
      <c r="F1002" s="232" t="s">
        <v>3007</v>
      </c>
      <c r="G1002" s="230"/>
      <c r="H1002" s="233">
        <v>6.9000000000000006E-2</v>
      </c>
      <c r="I1002" s="234"/>
      <c r="J1002" s="230"/>
      <c r="K1002" s="230"/>
      <c r="L1002" s="235"/>
      <c r="M1002" s="236"/>
      <c r="N1002" s="237"/>
      <c r="O1002" s="237"/>
      <c r="P1002" s="237"/>
      <c r="Q1002" s="237"/>
      <c r="R1002" s="237"/>
      <c r="S1002" s="237"/>
      <c r="T1002" s="238"/>
      <c r="AT1002" s="239" t="s">
        <v>177</v>
      </c>
      <c r="AU1002" s="239" t="s">
        <v>80</v>
      </c>
      <c r="AV1002" s="13" t="s">
        <v>80</v>
      </c>
      <c r="AW1002" s="13" t="s">
        <v>35</v>
      </c>
      <c r="AX1002" s="13" t="s">
        <v>71</v>
      </c>
      <c r="AY1002" s="239" t="s">
        <v>168</v>
      </c>
    </row>
    <row r="1003" spans="2:65" s="13" customFormat="1" ht="13.5">
      <c r="B1003" s="229"/>
      <c r="C1003" s="230"/>
      <c r="D1003" s="219" t="s">
        <v>177</v>
      </c>
      <c r="E1003" s="231" t="s">
        <v>21</v>
      </c>
      <c r="F1003" s="232" t="s">
        <v>3008</v>
      </c>
      <c r="G1003" s="230"/>
      <c r="H1003" s="233">
        <v>0.92300000000000004</v>
      </c>
      <c r="I1003" s="234"/>
      <c r="J1003" s="230"/>
      <c r="K1003" s="230"/>
      <c r="L1003" s="235"/>
      <c r="M1003" s="236"/>
      <c r="N1003" s="237"/>
      <c r="O1003" s="237"/>
      <c r="P1003" s="237"/>
      <c r="Q1003" s="237"/>
      <c r="R1003" s="237"/>
      <c r="S1003" s="237"/>
      <c r="T1003" s="238"/>
      <c r="AT1003" s="239" t="s">
        <v>177</v>
      </c>
      <c r="AU1003" s="239" t="s">
        <v>80</v>
      </c>
      <c r="AV1003" s="13" t="s">
        <v>80</v>
      </c>
      <c r="AW1003" s="13" t="s">
        <v>35</v>
      </c>
      <c r="AX1003" s="13" t="s">
        <v>71</v>
      </c>
      <c r="AY1003" s="239" t="s">
        <v>168</v>
      </c>
    </row>
    <row r="1004" spans="2:65" s="13" customFormat="1" ht="13.5">
      <c r="B1004" s="229"/>
      <c r="C1004" s="230"/>
      <c r="D1004" s="219" t="s">
        <v>177</v>
      </c>
      <c r="E1004" s="231" t="s">
        <v>21</v>
      </c>
      <c r="F1004" s="232" t="s">
        <v>3009</v>
      </c>
      <c r="G1004" s="230"/>
      <c r="H1004" s="233">
        <v>10.6</v>
      </c>
      <c r="I1004" s="234"/>
      <c r="J1004" s="230"/>
      <c r="K1004" s="230"/>
      <c r="L1004" s="235"/>
      <c r="M1004" s="236"/>
      <c r="N1004" s="237"/>
      <c r="O1004" s="237"/>
      <c r="P1004" s="237"/>
      <c r="Q1004" s="237"/>
      <c r="R1004" s="237"/>
      <c r="S1004" s="237"/>
      <c r="T1004" s="238"/>
      <c r="AT1004" s="239" t="s">
        <v>177</v>
      </c>
      <c r="AU1004" s="239" t="s">
        <v>80</v>
      </c>
      <c r="AV1004" s="13" t="s">
        <v>80</v>
      </c>
      <c r="AW1004" s="13" t="s">
        <v>35</v>
      </c>
      <c r="AX1004" s="13" t="s">
        <v>71</v>
      </c>
      <c r="AY1004" s="239" t="s">
        <v>168</v>
      </c>
    </row>
    <row r="1005" spans="2:65" s="13" customFormat="1" ht="13.5">
      <c r="B1005" s="229"/>
      <c r="C1005" s="230"/>
      <c r="D1005" s="219" t="s">
        <v>177</v>
      </c>
      <c r="E1005" s="231" t="s">
        <v>21</v>
      </c>
      <c r="F1005" s="232" t="s">
        <v>3010</v>
      </c>
      <c r="G1005" s="230"/>
      <c r="H1005" s="233">
        <v>5.6</v>
      </c>
      <c r="I1005" s="234"/>
      <c r="J1005" s="230"/>
      <c r="K1005" s="230"/>
      <c r="L1005" s="235"/>
      <c r="M1005" s="236"/>
      <c r="N1005" s="237"/>
      <c r="O1005" s="237"/>
      <c r="P1005" s="237"/>
      <c r="Q1005" s="237"/>
      <c r="R1005" s="237"/>
      <c r="S1005" s="237"/>
      <c r="T1005" s="238"/>
      <c r="AT1005" s="239" t="s">
        <v>177</v>
      </c>
      <c r="AU1005" s="239" t="s">
        <v>80</v>
      </c>
      <c r="AV1005" s="13" t="s">
        <v>80</v>
      </c>
      <c r="AW1005" s="13" t="s">
        <v>35</v>
      </c>
      <c r="AX1005" s="13" t="s">
        <v>71</v>
      </c>
      <c r="AY1005" s="239" t="s">
        <v>168</v>
      </c>
    </row>
    <row r="1006" spans="2:65" s="13" customFormat="1" ht="13.5">
      <c r="B1006" s="229"/>
      <c r="C1006" s="230"/>
      <c r="D1006" s="219" t="s">
        <v>177</v>
      </c>
      <c r="E1006" s="231" t="s">
        <v>21</v>
      </c>
      <c r="F1006" s="232" t="s">
        <v>3011</v>
      </c>
      <c r="G1006" s="230"/>
      <c r="H1006" s="233">
        <v>-0.58399999999999996</v>
      </c>
      <c r="I1006" s="234"/>
      <c r="J1006" s="230"/>
      <c r="K1006" s="230"/>
      <c r="L1006" s="235"/>
      <c r="M1006" s="236"/>
      <c r="N1006" s="237"/>
      <c r="O1006" s="237"/>
      <c r="P1006" s="237"/>
      <c r="Q1006" s="237"/>
      <c r="R1006" s="237"/>
      <c r="S1006" s="237"/>
      <c r="T1006" s="238"/>
      <c r="AT1006" s="239" t="s">
        <v>177</v>
      </c>
      <c r="AU1006" s="239" t="s">
        <v>80</v>
      </c>
      <c r="AV1006" s="13" t="s">
        <v>80</v>
      </c>
      <c r="AW1006" s="13" t="s">
        <v>35</v>
      </c>
      <c r="AX1006" s="13" t="s">
        <v>71</v>
      </c>
      <c r="AY1006" s="239" t="s">
        <v>168</v>
      </c>
    </row>
    <row r="1007" spans="2:65" s="12" customFormat="1" ht="13.5">
      <c r="B1007" s="217"/>
      <c r="C1007" s="218"/>
      <c r="D1007" s="219" t="s">
        <v>177</v>
      </c>
      <c r="E1007" s="220" t="s">
        <v>21</v>
      </c>
      <c r="F1007" s="221" t="s">
        <v>2374</v>
      </c>
      <c r="G1007" s="218"/>
      <c r="H1007" s="222" t="s">
        <v>21</v>
      </c>
      <c r="I1007" s="223"/>
      <c r="J1007" s="218"/>
      <c r="K1007" s="218"/>
      <c r="L1007" s="224"/>
      <c r="M1007" s="225"/>
      <c r="N1007" s="226"/>
      <c r="O1007" s="226"/>
      <c r="P1007" s="226"/>
      <c r="Q1007" s="226"/>
      <c r="R1007" s="226"/>
      <c r="S1007" s="226"/>
      <c r="T1007" s="227"/>
      <c r="AT1007" s="228" t="s">
        <v>177</v>
      </c>
      <c r="AU1007" s="228" t="s">
        <v>80</v>
      </c>
      <c r="AV1007" s="12" t="s">
        <v>78</v>
      </c>
      <c r="AW1007" s="12" t="s">
        <v>35</v>
      </c>
      <c r="AX1007" s="12" t="s">
        <v>71</v>
      </c>
      <c r="AY1007" s="228" t="s">
        <v>168</v>
      </c>
    </row>
    <row r="1008" spans="2:65" s="13" customFormat="1" ht="13.5">
      <c r="B1008" s="229"/>
      <c r="C1008" s="230"/>
      <c r="D1008" s="219" t="s">
        <v>177</v>
      </c>
      <c r="E1008" s="231" t="s">
        <v>21</v>
      </c>
      <c r="F1008" s="232" t="s">
        <v>3012</v>
      </c>
      <c r="G1008" s="230"/>
      <c r="H1008" s="233">
        <v>1.53</v>
      </c>
      <c r="I1008" s="234"/>
      <c r="J1008" s="230"/>
      <c r="K1008" s="230"/>
      <c r="L1008" s="235"/>
      <c r="M1008" s="236"/>
      <c r="N1008" s="237"/>
      <c r="O1008" s="237"/>
      <c r="P1008" s="237"/>
      <c r="Q1008" s="237"/>
      <c r="R1008" s="237"/>
      <c r="S1008" s="237"/>
      <c r="T1008" s="238"/>
      <c r="AT1008" s="239" t="s">
        <v>177</v>
      </c>
      <c r="AU1008" s="239" t="s">
        <v>80</v>
      </c>
      <c r="AV1008" s="13" t="s">
        <v>80</v>
      </c>
      <c r="AW1008" s="13" t="s">
        <v>35</v>
      </c>
      <c r="AX1008" s="13" t="s">
        <v>71</v>
      </c>
      <c r="AY1008" s="239" t="s">
        <v>168</v>
      </c>
    </row>
    <row r="1009" spans="2:65" s="14" customFormat="1" ht="13.5">
      <c r="B1009" s="240"/>
      <c r="C1009" s="241"/>
      <c r="D1009" s="219" t="s">
        <v>177</v>
      </c>
      <c r="E1009" s="265" t="s">
        <v>21</v>
      </c>
      <c r="F1009" s="266" t="s">
        <v>184</v>
      </c>
      <c r="G1009" s="241"/>
      <c r="H1009" s="267">
        <v>36.286000000000001</v>
      </c>
      <c r="I1009" s="246"/>
      <c r="J1009" s="241"/>
      <c r="K1009" s="241"/>
      <c r="L1009" s="247"/>
      <c r="M1009" s="248"/>
      <c r="N1009" s="249"/>
      <c r="O1009" s="249"/>
      <c r="P1009" s="249"/>
      <c r="Q1009" s="249"/>
      <c r="R1009" s="249"/>
      <c r="S1009" s="249"/>
      <c r="T1009" s="250"/>
      <c r="AT1009" s="251" t="s">
        <v>177</v>
      </c>
      <c r="AU1009" s="251" t="s">
        <v>80</v>
      </c>
      <c r="AV1009" s="14" t="s">
        <v>175</v>
      </c>
      <c r="AW1009" s="14" t="s">
        <v>35</v>
      </c>
      <c r="AX1009" s="14" t="s">
        <v>78</v>
      </c>
      <c r="AY1009" s="251" t="s">
        <v>168</v>
      </c>
    </row>
    <row r="1010" spans="2:65" s="11" customFormat="1" ht="29.85" customHeight="1">
      <c r="B1010" s="188"/>
      <c r="C1010" s="189"/>
      <c r="D1010" s="202" t="s">
        <v>70</v>
      </c>
      <c r="E1010" s="203" t="s">
        <v>1990</v>
      </c>
      <c r="F1010" s="203" t="s">
        <v>1991</v>
      </c>
      <c r="G1010" s="189"/>
      <c r="H1010" s="189"/>
      <c r="I1010" s="192"/>
      <c r="J1010" s="204">
        <f>BK1010</f>
        <v>0</v>
      </c>
      <c r="K1010" s="189"/>
      <c r="L1010" s="194"/>
      <c r="M1010" s="195"/>
      <c r="N1010" s="196"/>
      <c r="O1010" s="196"/>
      <c r="P1010" s="197">
        <f>SUM(P1011:P1031)</f>
        <v>0</v>
      </c>
      <c r="Q1010" s="196"/>
      <c r="R1010" s="197">
        <f>SUM(R1011:R1031)</f>
        <v>0.14935428000000001</v>
      </c>
      <c r="S1010" s="196"/>
      <c r="T1010" s="198">
        <f>SUM(T1011:T1031)</f>
        <v>0</v>
      </c>
      <c r="AR1010" s="199" t="s">
        <v>80</v>
      </c>
      <c r="AT1010" s="200" t="s">
        <v>70</v>
      </c>
      <c r="AU1010" s="200" t="s">
        <v>78</v>
      </c>
      <c r="AY1010" s="199" t="s">
        <v>168</v>
      </c>
      <c r="BK1010" s="201">
        <f>SUM(BK1011:BK1031)</f>
        <v>0</v>
      </c>
    </row>
    <row r="1011" spans="2:65" s="1" customFormat="1" ht="31.5" customHeight="1">
      <c r="B1011" s="42"/>
      <c r="C1011" s="205" t="s">
        <v>1581</v>
      </c>
      <c r="D1011" s="205" t="s">
        <v>170</v>
      </c>
      <c r="E1011" s="206" t="s">
        <v>1993</v>
      </c>
      <c r="F1011" s="207" t="s">
        <v>1994</v>
      </c>
      <c r="G1011" s="208" t="s">
        <v>173</v>
      </c>
      <c r="H1011" s="209">
        <v>553.16399999999999</v>
      </c>
      <c r="I1011" s="210"/>
      <c r="J1011" s="211">
        <f>ROUND(I1011*H1011,2)</f>
        <v>0</v>
      </c>
      <c r="K1011" s="207" t="s">
        <v>174</v>
      </c>
      <c r="L1011" s="62"/>
      <c r="M1011" s="212" t="s">
        <v>21</v>
      </c>
      <c r="N1011" s="213" t="s">
        <v>42</v>
      </c>
      <c r="O1011" s="43"/>
      <c r="P1011" s="214">
        <f>O1011*H1011</f>
        <v>0</v>
      </c>
      <c r="Q1011" s="214">
        <v>2.7E-4</v>
      </c>
      <c r="R1011" s="214">
        <f>Q1011*H1011</f>
        <v>0.14935428000000001</v>
      </c>
      <c r="S1011" s="214">
        <v>0</v>
      </c>
      <c r="T1011" s="215">
        <f>S1011*H1011</f>
        <v>0</v>
      </c>
      <c r="AR1011" s="25" t="s">
        <v>286</v>
      </c>
      <c r="AT1011" s="25" t="s">
        <v>170</v>
      </c>
      <c r="AU1011" s="25" t="s">
        <v>80</v>
      </c>
      <c r="AY1011" s="25" t="s">
        <v>168</v>
      </c>
      <c r="BE1011" s="216">
        <f>IF(N1011="základní",J1011,0)</f>
        <v>0</v>
      </c>
      <c r="BF1011" s="216">
        <f>IF(N1011="snížená",J1011,0)</f>
        <v>0</v>
      </c>
      <c r="BG1011" s="216">
        <f>IF(N1011="zákl. přenesená",J1011,0)</f>
        <v>0</v>
      </c>
      <c r="BH1011" s="216">
        <f>IF(N1011="sníž. přenesená",J1011,0)</f>
        <v>0</v>
      </c>
      <c r="BI1011" s="216">
        <f>IF(N1011="nulová",J1011,0)</f>
        <v>0</v>
      </c>
      <c r="BJ1011" s="25" t="s">
        <v>78</v>
      </c>
      <c r="BK1011" s="216">
        <f>ROUND(I1011*H1011,2)</f>
        <v>0</v>
      </c>
      <c r="BL1011" s="25" t="s">
        <v>286</v>
      </c>
      <c r="BM1011" s="25" t="s">
        <v>3013</v>
      </c>
    </row>
    <row r="1012" spans="2:65" s="12" customFormat="1" ht="13.5">
      <c r="B1012" s="217"/>
      <c r="C1012" s="218"/>
      <c r="D1012" s="219" t="s">
        <v>177</v>
      </c>
      <c r="E1012" s="220" t="s">
        <v>21</v>
      </c>
      <c r="F1012" s="221" t="s">
        <v>1996</v>
      </c>
      <c r="G1012" s="218"/>
      <c r="H1012" s="222" t="s">
        <v>21</v>
      </c>
      <c r="I1012" s="223"/>
      <c r="J1012" s="218"/>
      <c r="K1012" s="218"/>
      <c r="L1012" s="224"/>
      <c r="M1012" s="225"/>
      <c r="N1012" s="226"/>
      <c r="O1012" s="226"/>
      <c r="P1012" s="226"/>
      <c r="Q1012" s="226"/>
      <c r="R1012" s="226"/>
      <c r="S1012" s="226"/>
      <c r="T1012" s="227"/>
      <c r="AT1012" s="228" t="s">
        <v>177</v>
      </c>
      <c r="AU1012" s="228" t="s">
        <v>80</v>
      </c>
      <c r="AV1012" s="12" t="s">
        <v>78</v>
      </c>
      <c r="AW1012" s="12" t="s">
        <v>35</v>
      </c>
      <c r="AX1012" s="12" t="s">
        <v>71</v>
      </c>
      <c r="AY1012" s="228" t="s">
        <v>168</v>
      </c>
    </row>
    <row r="1013" spans="2:65" s="12" customFormat="1" ht="13.5">
      <c r="B1013" s="217"/>
      <c r="C1013" s="218"/>
      <c r="D1013" s="219" t="s">
        <v>177</v>
      </c>
      <c r="E1013" s="220" t="s">
        <v>21</v>
      </c>
      <c r="F1013" s="221" t="s">
        <v>2228</v>
      </c>
      <c r="G1013" s="218"/>
      <c r="H1013" s="222" t="s">
        <v>21</v>
      </c>
      <c r="I1013" s="223"/>
      <c r="J1013" s="218"/>
      <c r="K1013" s="218"/>
      <c r="L1013" s="224"/>
      <c r="M1013" s="225"/>
      <c r="N1013" s="226"/>
      <c r="O1013" s="226"/>
      <c r="P1013" s="226"/>
      <c r="Q1013" s="226"/>
      <c r="R1013" s="226"/>
      <c r="S1013" s="226"/>
      <c r="T1013" s="227"/>
      <c r="AT1013" s="228" t="s">
        <v>177</v>
      </c>
      <c r="AU1013" s="228" t="s">
        <v>80</v>
      </c>
      <c r="AV1013" s="12" t="s">
        <v>78</v>
      </c>
      <c r="AW1013" s="12" t="s">
        <v>35</v>
      </c>
      <c r="AX1013" s="12" t="s">
        <v>71</v>
      </c>
      <c r="AY1013" s="228" t="s">
        <v>168</v>
      </c>
    </row>
    <row r="1014" spans="2:65" s="13" customFormat="1" ht="13.5">
      <c r="B1014" s="229"/>
      <c r="C1014" s="230"/>
      <c r="D1014" s="219" t="s">
        <v>177</v>
      </c>
      <c r="E1014" s="231" t="s">
        <v>21</v>
      </c>
      <c r="F1014" s="232" t="s">
        <v>3014</v>
      </c>
      <c r="G1014" s="230"/>
      <c r="H1014" s="233">
        <v>70.56</v>
      </c>
      <c r="I1014" s="234"/>
      <c r="J1014" s="230"/>
      <c r="K1014" s="230"/>
      <c r="L1014" s="235"/>
      <c r="M1014" s="236"/>
      <c r="N1014" s="237"/>
      <c r="O1014" s="237"/>
      <c r="P1014" s="237"/>
      <c r="Q1014" s="237"/>
      <c r="R1014" s="237"/>
      <c r="S1014" s="237"/>
      <c r="T1014" s="238"/>
      <c r="AT1014" s="239" t="s">
        <v>177</v>
      </c>
      <c r="AU1014" s="239" t="s">
        <v>80</v>
      </c>
      <c r="AV1014" s="13" t="s">
        <v>80</v>
      </c>
      <c r="AW1014" s="13" t="s">
        <v>35</v>
      </c>
      <c r="AX1014" s="13" t="s">
        <v>71</v>
      </c>
      <c r="AY1014" s="239" t="s">
        <v>168</v>
      </c>
    </row>
    <row r="1015" spans="2:65" s="13" customFormat="1" ht="13.5">
      <c r="B1015" s="229"/>
      <c r="C1015" s="230"/>
      <c r="D1015" s="219" t="s">
        <v>177</v>
      </c>
      <c r="E1015" s="231" t="s">
        <v>21</v>
      </c>
      <c r="F1015" s="232" t="s">
        <v>3015</v>
      </c>
      <c r="G1015" s="230"/>
      <c r="H1015" s="233">
        <v>69.75</v>
      </c>
      <c r="I1015" s="234"/>
      <c r="J1015" s="230"/>
      <c r="K1015" s="230"/>
      <c r="L1015" s="235"/>
      <c r="M1015" s="236"/>
      <c r="N1015" s="237"/>
      <c r="O1015" s="237"/>
      <c r="P1015" s="237"/>
      <c r="Q1015" s="237"/>
      <c r="R1015" s="237"/>
      <c r="S1015" s="237"/>
      <c r="T1015" s="238"/>
      <c r="AT1015" s="239" t="s">
        <v>177</v>
      </c>
      <c r="AU1015" s="239" t="s">
        <v>80</v>
      </c>
      <c r="AV1015" s="13" t="s">
        <v>80</v>
      </c>
      <c r="AW1015" s="13" t="s">
        <v>35</v>
      </c>
      <c r="AX1015" s="13" t="s">
        <v>71</v>
      </c>
      <c r="AY1015" s="239" t="s">
        <v>168</v>
      </c>
    </row>
    <row r="1016" spans="2:65" s="13" customFormat="1" ht="13.5">
      <c r="B1016" s="229"/>
      <c r="C1016" s="230"/>
      <c r="D1016" s="219" t="s">
        <v>177</v>
      </c>
      <c r="E1016" s="231" t="s">
        <v>21</v>
      </c>
      <c r="F1016" s="232" t="s">
        <v>3016</v>
      </c>
      <c r="G1016" s="230"/>
      <c r="H1016" s="233">
        <v>98.7</v>
      </c>
      <c r="I1016" s="234"/>
      <c r="J1016" s="230"/>
      <c r="K1016" s="230"/>
      <c r="L1016" s="235"/>
      <c r="M1016" s="236"/>
      <c r="N1016" s="237"/>
      <c r="O1016" s="237"/>
      <c r="P1016" s="237"/>
      <c r="Q1016" s="237"/>
      <c r="R1016" s="237"/>
      <c r="S1016" s="237"/>
      <c r="T1016" s="238"/>
      <c r="AT1016" s="239" t="s">
        <v>177</v>
      </c>
      <c r="AU1016" s="239" t="s">
        <v>80</v>
      </c>
      <c r="AV1016" s="13" t="s">
        <v>80</v>
      </c>
      <c r="AW1016" s="13" t="s">
        <v>35</v>
      </c>
      <c r="AX1016" s="13" t="s">
        <v>71</v>
      </c>
      <c r="AY1016" s="239" t="s">
        <v>168</v>
      </c>
    </row>
    <row r="1017" spans="2:65" s="13" customFormat="1" ht="13.5">
      <c r="B1017" s="229"/>
      <c r="C1017" s="230"/>
      <c r="D1017" s="219" t="s">
        <v>177</v>
      </c>
      <c r="E1017" s="231" t="s">
        <v>21</v>
      </c>
      <c r="F1017" s="232" t="s">
        <v>3017</v>
      </c>
      <c r="G1017" s="230"/>
      <c r="H1017" s="233">
        <v>-7.2</v>
      </c>
      <c r="I1017" s="234"/>
      <c r="J1017" s="230"/>
      <c r="K1017" s="230"/>
      <c r="L1017" s="235"/>
      <c r="M1017" s="236"/>
      <c r="N1017" s="237"/>
      <c r="O1017" s="237"/>
      <c r="P1017" s="237"/>
      <c r="Q1017" s="237"/>
      <c r="R1017" s="237"/>
      <c r="S1017" s="237"/>
      <c r="T1017" s="238"/>
      <c r="AT1017" s="239" t="s">
        <v>177</v>
      </c>
      <c r="AU1017" s="239" t="s">
        <v>80</v>
      </c>
      <c r="AV1017" s="13" t="s">
        <v>80</v>
      </c>
      <c r="AW1017" s="13" t="s">
        <v>35</v>
      </c>
      <c r="AX1017" s="13" t="s">
        <v>71</v>
      </c>
      <c r="AY1017" s="239" t="s">
        <v>168</v>
      </c>
    </row>
    <row r="1018" spans="2:65" s="13" customFormat="1" ht="13.5">
      <c r="B1018" s="229"/>
      <c r="C1018" s="230"/>
      <c r="D1018" s="219" t="s">
        <v>177</v>
      </c>
      <c r="E1018" s="231" t="s">
        <v>21</v>
      </c>
      <c r="F1018" s="232" t="s">
        <v>3018</v>
      </c>
      <c r="G1018" s="230"/>
      <c r="H1018" s="233">
        <v>-3.0840000000000001</v>
      </c>
      <c r="I1018" s="234"/>
      <c r="J1018" s="230"/>
      <c r="K1018" s="230"/>
      <c r="L1018" s="235"/>
      <c r="M1018" s="236"/>
      <c r="N1018" s="237"/>
      <c r="O1018" s="237"/>
      <c r="P1018" s="237"/>
      <c r="Q1018" s="237"/>
      <c r="R1018" s="237"/>
      <c r="S1018" s="237"/>
      <c r="T1018" s="238"/>
      <c r="AT1018" s="239" t="s">
        <v>177</v>
      </c>
      <c r="AU1018" s="239" t="s">
        <v>80</v>
      </c>
      <c r="AV1018" s="13" t="s">
        <v>80</v>
      </c>
      <c r="AW1018" s="13" t="s">
        <v>35</v>
      </c>
      <c r="AX1018" s="13" t="s">
        <v>71</v>
      </c>
      <c r="AY1018" s="239" t="s">
        <v>168</v>
      </c>
    </row>
    <row r="1019" spans="2:65" s="13" customFormat="1" ht="13.5">
      <c r="B1019" s="229"/>
      <c r="C1019" s="230"/>
      <c r="D1019" s="219" t="s">
        <v>177</v>
      </c>
      <c r="E1019" s="231" t="s">
        <v>21</v>
      </c>
      <c r="F1019" s="232" t="s">
        <v>3019</v>
      </c>
      <c r="G1019" s="230"/>
      <c r="H1019" s="233">
        <v>-3.198</v>
      </c>
      <c r="I1019" s="234"/>
      <c r="J1019" s="230"/>
      <c r="K1019" s="230"/>
      <c r="L1019" s="235"/>
      <c r="M1019" s="236"/>
      <c r="N1019" s="237"/>
      <c r="O1019" s="237"/>
      <c r="P1019" s="237"/>
      <c r="Q1019" s="237"/>
      <c r="R1019" s="237"/>
      <c r="S1019" s="237"/>
      <c r="T1019" s="238"/>
      <c r="AT1019" s="239" t="s">
        <v>177</v>
      </c>
      <c r="AU1019" s="239" t="s">
        <v>80</v>
      </c>
      <c r="AV1019" s="13" t="s">
        <v>80</v>
      </c>
      <c r="AW1019" s="13" t="s">
        <v>35</v>
      </c>
      <c r="AX1019" s="13" t="s">
        <v>71</v>
      </c>
      <c r="AY1019" s="239" t="s">
        <v>168</v>
      </c>
    </row>
    <row r="1020" spans="2:65" s="12" customFormat="1" ht="13.5">
      <c r="B1020" s="217"/>
      <c r="C1020" s="218"/>
      <c r="D1020" s="219" t="s">
        <v>177</v>
      </c>
      <c r="E1020" s="220" t="s">
        <v>21</v>
      </c>
      <c r="F1020" s="221" t="s">
        <v>2231</v>
      </c>
      <c r="G1020" s="218"/>
      <c r="H1020" s="222" t="s">
        <v>21</v>
      </c>
      <c r="I1020" s="223"/>
      <c r="J1020" s="218"/>
      <c r="K1020" s="218"/>
      <c r="L1020" s="224"/>
      <c r="M1020" s="225"/>
      <c r="N1020" s="226"/>
      <c r="O1020" s="226"/>
      <c r="P1020" s="226"/>
      <c r="Q1020" s="226"/>
      <c r="R1020" s="226"/>
      <c r="S1020" s="226"/>
      <c r="T1020" s="227"/>
      <c r="AT1020" s="228" t="s">
        <v>177</v>
      </c>
      <c r="AU1020" s="228" t="s">
        <v>80</v>
      </c>
      <c r="AV1020" s="12" t="s">
        <v>78</v>
      </c>
      <c r="AW1020" s="12" t="s">
        <v>35</v>
      </c>
      <c r="AX1020" s="12" t="s">
        <v>71</v>
      </c>
      <c r="AY1020" s="228" t="s">
        <v>168</v>
      </c>
    </row>
    <row r="1021" spans="2:65" s="13" customFormat="1" ht="13.5">
      <c r="B1021" s="229"/>
      <c r="C1021" s="230"/>
      <c r="D1021" s="219" t="s">
        <v>177</v>
      </c>
      <c r="E1021" s="231" t="s">
        <v>21</v>
      </c>
      <c r="F1021" s="232" t="s">
        <v>3020</v>
      </c>
      <c r="G1021" s="230"/>
      <c r="H1021" s="233">
        <v>104.94</v>
      </c>
      <c r="I1021" s="234"/>
      <c r="J1021" s="230"/>
      <c r="K1021" s="230"/>
      <c r="L1021" s="235"/>
      <c r="M1021" s="236"/>
      <c r="N1021" s="237"/>
      <c r="O1021" s="237"/>
      <c r="P1021" s="237"/>
      <c r="Q1021" s="237"/>
      <c r="R1021" s="237"/>
      <c r="S1021" s="237"/>
      <c r="T1021" s="238"/>
      <c r="AT1021" s="239" t="s">
        <v>177</v>
      </c>
      <c r="AU1021" s="239" t="s">
        <v>80</v>
      </c>
      <c r="AV1021" s="13" t="s">
        <v>80</v>
      </c>
      <c r="AW1021" s="13" t="s">
        <v>35</v>
      </c>
      <c r="AX1021" s="13" t="s">
        <v>71</v>
      </c>
      <c r="AY1021" s="239" t="s">
        <v>168</v>
      </c>
    </row>
    <row r="1022" spans="2:65" s="13" customFormat="1" ht="13.5">
      <c r="B1022" s="229"/>
      <c r="C1022" s="230"/>
      <c r="D1022" s="219" t="s">
        <v>177</v>
      </c>
      <c r="E1022" s="231" t="s">
        <v>21</v>
      </c>
      <c r="F1022" s="232" t="s">
        <v>3021</v>
      </c>
      <c r="G1022" s="230"/>
      <c r="H1022" s="233">
        <v>148.16999999999999</v>
      </c>
      <c r="I1022" s="234"/>
      <c r="J1022" s="230"/>
      <c r="K1022" s="230"/>
      <c r="L1022" s="235"/>
      <c r="M1022" s="236"/>
      <c r="N1022" s="237"/>
      <c r="O1022" s="237"/>
      <c r="P1022" s="237"/>
      <c r="Q1022" s="237"/>
      <c r="R1022" s="237"/>
      <c r="S1022" s="237"/>
      <c r="T1022" s="238"/>
      <c r="AT1022" s="239" t="s">
        <v>177</v>
      </c>
      <c r="AU1022" s="239" t="s">
        <v>80</v>
      </c>
      <c r="AV1022" s="13" t="s">
        <v>80</v>
      </c>
      <c r="AW1022" s="13" t="s">
        <v>35</v>
      </c>
      <c r="AX1022" s="13" t="s">
        <v>71</v>
      </c>
      <c r="AY1022" s="239" t="s">
        <v>168</v>
      </c>
    </row>
    <row r="1023" spans="2:65" s="13" customFormat="1" ht="13.5">
      <c r="B1023" s="229"/>
      <c r="C1023" s="230"/>
      <c r="D1023" s="219" t="s">
        <v>177</v>
      </c>
      <c r="E1023" s="231" t="s">
        <v>21</v>
      </c>
      <c r="F1023" s="232" t="s">
        <v>3022</v>
      </c>
      <c r="G1023" s="230"/>
      <c r="H1023" s="233">
        <v>-4.444</v>
      </c>
      <c r="I1023" s="234"/>
      <c r="J1023" s="230"/>
      <c r="K1023" s="230"/>
      <c r="L1023" s="235"/>
      <c r="M1023" s="236"/>
      <c r="N1023" s="237"/>
      <c r="O1023" s="237"/>
      <c r="P1023" s="237"/>
      <c r="Q1023" s="237"/>
      <c r="R1023" s="237"/>
      <c r="S1023" s="237"/>
      <c r="T1023" s="238"/>
      <c r="AT1023" s="239" t="s">
        <v>177</v>
      </c>
      <c r="AU1023" s="239" t="s">
        <v>80</v>
      </c>
      <c r="AV1023" s="13" t="s">
        <v>80</v>
      </c>
      <c r="AW1023" s="13" t="s">
        <v>35</v>
      </c>
      <c r="AX1023" s="13" t="s">
        <v>71</v>
      </c>
      <c r="AY1023" s="239" t="s">
        <v>168</v>
      </c>
    </row>
    <row r="1024" spans="2:65" s="13" customFormat="1" ht="13.5">
      <c r="B1024" s="229"/>
      <c r="C1024" s="230"/>
      <c r="D1024" s="219" t="s">
        <v>177</v>
      </c>
      <c r="E1024" s="231" t="s">
        <v>21</v>
      </c>
      <c r="F1024" s="232" t="s">
        <v>3023</v>
      </c>
      <c r="G1024" s="230"/>
      <c r="H1024" s="233">
        <v>-61.097999999999999</v>
      </c>
      <c r="I1024" s="234"/>
      <c r="J1024" s="230"/>
      <c r="K1024" s="230"/>
      <c r="L1024" s="235"/>
      <c r="M1024" s="236"/>
      <c r="N1024" s="237"/>
      <c r="O1024" s="237"/>
      <c r="P1024" s="237"/>
      <c r="Q1024" s="237"/>
      <c r="R1024" s="237"/>
      <c r="S1024" s="237"/>
      <c r="T1024" s="238"/>
      <c r="AT1024" s="239" t="s">
        <v>177</v>
      </c>
      <c r="AU1024" s="239" t="s">
        <v>80</v>
      </c>
      <c r="AV1024" s="13" t="s">
        <v>80</v>
      </c>
      <c r="AW1024" s="13" t="s">
        <v>35</v>
      </c>
      <c r="AX1024" s="13" t="s">
        <v>71</v>
      </c>
      <c r="AY1024" s="239" t="s">
        <v>168</v>
      </c>
    </row>
    <row r="1025" spans="2:65" s="13" customFormat="1" ht="13.5">
      <c r="B1025" s="229"/>
      <c r="C1025" s="230"/>
      <c r="D1025" s="219" t="s">
        <v>177</v>
      </c>
      <c r="E1025" s="231" t="s">
        <v>21</v>
      </c>
      <c r="F1025" s="232" t="s">
        <v>3024</v>
      </c>
      <c r="G1025" s="230"/>
      <c r="H1025" s="233">
        <v>-6.0179999999999998</v>
      </c>
      <c r="I1025" s="234"/>
      <c r="J1025" s="230"/>
      <c r="K1025" s="230"/>
      <c r="L1025" s="235"/>
      <c r="M1025" s="236"/>
      <c r="N1025" s="237"/>
      <c r="O1025" s="237"/>
      <c r="P1025" s="237"/>
      <c r="Q1025" s="237"/>
      <c r="R1025" s="237"/>
      <c r="S1025" s="237"/>
      <c r="T1025" s="238"/>
      <c r="AT1025" s="239" t="s">
        <v>177</v>
      </c>
      <c r="AU1025" s="239" t="s">
        <v>80</v>
      </c>
      <c r="AV1025" s="13" t="s">
        <v>80</v>
      </c>
      <c r="AW1025" s="13" t="s">
        <v>35</v>
      </c>
      <c r="AX1025" s="13" t="s">
        <v>71</v>
      </c>
      <c r="AY1025" s="239" t="s">
        <v>168</v>
      </c>
    </row>
    <row r="1026" spans="2:65" s="12" customFormat="1" ht="13.5">
      <c r="B1026" s="217"/>
      <c r="C1026" s="218"/>
      <c r="D1026" s="219" t="s">
        <v>177</v>
      </c>
      <c r="E1026" s="220" t="s">
        <v>21</v>
      </c>
      <c r="F1026" s="221" t="s">
        <v>2234</v>
      </c>
      <c r="G1026" s="218"/>
      <c r="H1026" s="222" t="s">
        <v>21</v>
      </c>
      <c r="I1026" s="223"/>
      <c r="J1026" s="218"/>
      <c r="K1026" s="218"/>
      <c r="L1026" s="224"/>
      <c r="M1026" s="225"/>
      <c r="N1026" s="226"/>
      <c r="O1026" s="226"/>
      <c r="P1026" s="226"/>
      <c r="Q1026" s="226"/>
      <c r="R1026" s="226"/>
      <c r="S1026" s="226"/>
      <c r="T1026" s="227"/>
      <c r="AT1026" s="228" t="s">
        <v>177</v>
      </c>
      <c r="AU1026" s="228" t="s">
        <v>80</v>
      </c>
      <c r="AV1026" s="12" t="s">
        <v>78</v>
      </c>
      <c r="AW1026" s="12" t="s">
        <v>35</v>
      </c>
      <c r="AX1026" s="12" t="s">
        <v>71</v>
      </c>
      <c r="AY1026" s="228" t="s">
        <v>168</v>
      </c>
    </row>
    <row r="1027" spans="2:65" s="13" customFormat="1" ht="13.5">
      <c r="B1027" s="229"/>
      <c r="C1027" s="230"/>
      <c r="D1027" s="219" t="s">
        <v>177</v>
      </c>
      <c r="E1027" s="231" t="s">
        <v>21</v>
      </c>
      <c r="F1027" s="232" t="s">
        <v>3025</v>
      </c>
      <c r="G1027" s="230"/>
      <c r="H1027" s="233">
        <v>93.483000000000004</v>
      </c>
      <c r="I1027" s="234"/>
      <c r="J1027" s="230"/>
      <c r="K1027" s="230"/>
      <c r="L1027" s="235"/>
      <c r="M1027" s="236"/>
      <c r="N1027" s="237"/>
      <c r="O1027" s="237"/>
      <c r="P1027" s="237"/>
      <c r="Q1027" s="237"/>
      <c r="R1027" s="237"/>
      <c r="S1027" s="237"/>
      <c r="T1027" s="238"/>
      <c r="AT1027" s="239" t="s">
        <v>177</v>
      </c>
      <c r="AU1027" s="239" t="s">
        <v>80</v>
      </c>
      <c r="AV1027" s="13" t="s">
        <v>80</v>
      </c>
      <c r="AW1027" s="13" t="s">
        <v>35</v>
      </c>
      <c r="AX1027" s="13" t="s">
        <v>71</v>
      </c>
      <c r="AY1027" s="239" t="s">
        <v>168</v>
      </c>
    </row>
    <row r="1028" spans="2:65" s="13" customFormat="1" ht="13.5">
      <c r="B1028" s="229"/>
      <c r="C1028" s="230"/>
      <c r="D1028" s="219" t="s">
        <v>177</v>
      </c>
      <c r="E1028" s="231" t="s">
        <v>21</v>
      </c>
      <c r="F1028" s="232" t="s">
        <v>3026</v>
      </c>
      <c r="G1028" s="230"/>
      <c r="H1028" s="233">
        <v>84.332999999999998</v>
      </c>
      <c r="I1028" s="234"/>
      <c r="J1028" s="230"/>
      <c r="K1028" s="230"/>
      <c r="L1028" s="235"/>
      <c r="M1028" s="236"/>
      <c r="N1028" s="237"/>
      <c r="O1028" s="237"/>
      <c r="P1028" s="237"/>
      <c r="Q1028" s="237"/>
      <c r="R1028" s="237"/>
      <c r="S1028" s="237"/>
      <c r="T1028" s="238"/>
      <c r="AT1028" s="239" t="s">
        <v>177</v>
      </c>
      <c r="AU1028" s="239" t="s">
        <v>80</v>
      </c>
      <c r="AV1028" s="13" t="s">
        <v>80</v>
      </c>
      <c r="AW1028" s="13" t="s">
        <v>35</v>
      </c>
      <c r="AX1028" s="13" t="s">
        <v>71</v>
      </c>
      <c r="AY1028" s="239" t="s">
        <v>168</v>
      </c>
    </row>
    <row r="1029" spans="2:65" s="13" customFormat="1" ht="13.5">
      <c r="B1029" s="229"/>
      <c r="C1029" s="230"/>
      <c r="D1029" s="219" t="s">
        <v>177</v>
      </c>
      <c r="E1029" s="231" t="s">
        <v>21</v>
      </c>
      <c r="F1029" s="232" t="s">
        <v>3027</v>
      </c>
      <c r="G1029" s="230"/>
      <c r="H1029" s="233">
        <v>23.484999999999999</v>
      </c>
      <c r="I1029" s="234"/>
      <c r="J1029" s="230"/>
      <c r="K1029" s="230"/>
      <c r="L1029" s="235"/>
      <c r="M1029" s="236"/>
      <c r="N1029" s="237"/>
      <c r="O1029" s="237"/>
      <c r="P1029" s="237"/>
      <c r="Q1029" s="237"/>
      <c r="R1029" s="237"/>
      <c r="S1029" s="237"/>
      <c r="T1029" s="238"/>
      <c r="AT1029" s="239" t="s">
        <v>177</v>
      </c>
      <c r="AU1029" s="239" t="s">
        <v>80</v>
      </c>
      <c r="AV1029" s="13" t="s">
        <v>80</v>
      </c>
      <c r="AW1029" s="13" t="s">
        <v>35</v>
      </c>
      <c r="AX1029" s="13" t="s">
        <v>71</v>
      </c>
      <c r="AY1029" s="239" t="s">
        <v>168</v>
      </c>
    </row>
    <row r="1030" spans="2:65" s="13" customFormat="1" ht="13.5">
      <c r="B1030" s="229"/>
      <c r="C1030" s="230"/>
      <c r="D1030" s="219" t="s">
        <v>177</v>
      </c>
      <c r="E1030" s="231" t="s">
        <v>21</v>
      </c>
      <c r="F1030" s="232" t="s">
        <v>3028</v>
      </c>
      <c r="G1030" s="230"/>
      <c r="H1030" s="233">
        <v>-55.215000000000003</v>
      </c>
      <c r="I1030" s="234"/>
      <c r="J1030" s="230"/>
      <c r="K1030" s="230"/>
      <c r="L1030" s="235"/>
      <c r="M1030" s="236"/>
      <c r="N1030" s="237"/>
      <c r="O1030" s="237"/>
      <c r="P1030" s="237"/>
      <c r="Q1030" s="237"/>
      <c r="R1030" s="237"/>
      <c r="S1030" s="237"/>
      <c r="T1030" s="238"/>
      <c r="AT1030" s="239" t="s">
        <v>177</v>
      </c>
      <c r="AU1030" s="239" t="s">
        <v>80</v>
      </c>
      <c r="AV1030" s="13" t="s">
        <v>80</v>
      </c>
      <c r="AW1030" s="13" t="s">
        <v>35</v>
      </c>
      <c r="AX1030" s="13" t="s">
        <v>71</v>
      </c>
      <c r="AY1030" s="239" t="s">
        <v>168</v>
      </c>
    </row>
    <row r="1031" spans="2:65" s="14" customFormat="1" ht="13.5">
      <c r="B1031" s="240"/>
      <c r="C1031" s="241"/>
      <c r="D1031" s="219" t="s">
        <v>177</v>
      </c>
      <c r="E1031" s="265" t="s">
        <v>21</v>
      </c>
      <c r="F1031" s="266" t="s">
        <v>184</v>
      </c>
      <c r="G1031" s="241"/>
      <c r="H1031" s="267">
        <v>553.16399999999999</v>
      </c>
      <c r="I1031" s="246"/>
      <c r="J1031" s="241"/>
      <c r="K1031" s="241"/>
      <c r="L1031" s="247"/>
      <c r="M1031" s="248"/>
      <c r="N1031" s="249"/>
      <c r="O1031" s="249"/>
      <c r="P1031" s="249"/>
      <c r="Q1031" s="249"/>
      <c r="R1031" s="249"/>
      <c r="S1031" s="249"/>
      <c r="T1031" s="250"/>
      <c r="AT1031" s="251" t="s">
        <v>177</v>
      </c>
      <c r="AU1031" s="251" t="s">
        <v>80</v>
      </c>
      <c r="AV1031" s="14" t="s">
        <v>175</v>
      </c>
      <c r="AW1031" s="14" t="s">
        <v>35</v>
      </c>
      <c r="AX1031" s="14" t="s">
        <v>78</v>
      </c>
      <c r="AY1031" s="251" t="s">
        <v>168</v>
      </c>
    </row>
    <row r="1032" spans="2:65" s="11" customFormat="1" ht="29.85" customHeight="1">
      <c r="B1032" s="188"/>
      <c r="C1032" s="189"/>
      <c r="D1032" s="202" t="s">
        <v>70</v>
      </c>
      <c r="E1032" s="203" t="s">
        <v>2040</v>
      </c>
      <c r="F1032" s="203" t="s">
        <v>2041</v>
      </c>
      <c r="G1032" s="189"/>
      <c r="H1032" s="189"/>
      <c r="I1032" s="192"/>
      <c r="J1032" s="204">
        <f>BK1032</f>
        <v>0</v>
      </c>
      <c r="K1032" s="189"/>
      <c r="L1032" s="194"/>
      <c r="M1032" s="195"/>
      <c r="N1032" s="196"/>
      <c r="O1032" s="196"/>
      <c r="P1032" s="197">
        <f>SUM(P1033:P1059)</f>
        <v>0</v>
      </c>
      <c r="Q1032" s="196"/>
      <c r="R1032" s="197">
        <f>SUM(R1033:R1059)</f>
        <v>0</v>
      </c>
      <c r="S1032" s="196"/>
      <c r="T1032" s="198">
        <f>SUM(T1033:T1059)</f>
        <v>0.28725099999999998</v>
      </c>
      <c r="AR1032" s="199" t="s">
        <v>80</v>
      </c>
      <c r="AT1032" s="200" t="s">
        <v>70</v>
      </c>
      <c r="AU1032" s="200" t="s">
        <v>78</v>
      </c>
      <c r="AY1032" s="199" t="s">
        <v>168</v>
      </c>
      <c r="BK1032" s="201">
        <f>SUM(BK1033:BK1059)</f>
        <v>0</v>
      </c>
    </row>
    <row r="1033" spans="2:65" s="1" customFormat="1" ht="22.5" customHeight="1">
      <c r="B1033" s="42"/>
      <c r="C1033" s="205" t="s">
        <v>1585</v>
      </c>
      <c r="D1033" s="205" t="s">
        <v>170</v>
      </c>
      <c r="E1033" s="206" t="s">
        <v>3029</v>
      </c>
      <c r="F1033" s="207" t="s">
        <v>3030</v>
      </c>
      <c r="G1033" s="208" t="s">
        <v>173</v>
      </c>
      <c r="H1033" s="209">
        <v>287.25099999999998</v>
      </c>
      <c r="I1033" s="210"/>
      <c r="J1033" s="211">
        <f>ROUND(I1033*H1033,2)</f>
        <v>0</v>
      </c>
      <c r="K1033" s="207" t="s">
        <v>21</v>
      </c>
      <c r="L1033" s="62"/>
      <c r="M1033" s="212" t="s">
        <v>21</v>
      </c>
      <c r="N1033" s="213" t="s">
        <v>42</v>
      </c>
      <c r="O1033" s="43"/>
      <c r="P1033" s="214">
        <f>O1033*H1033</f>
        <v>0</v>
      </c>
      <c r="Q1033" s="214">
        <v>0</v>
      </c>
      <c r="R1033" s="214">
        <f>Q1033*H1033</f>
        <v>0</v>
      </c>
      <c r="S1033" s="214">
        <v>1E-3</v>
      </c>
      <c r="T1033" s="215">
        <f>S1033*H1033</f>
        <v>0.28725099999999998</v>
      </c>
      <c r="AR1033" s="25" t="s">
        <v>286</v>
      </c>
      <c r="AT1033" s="25" t="s">
        <v>170</v>
      </c>
      <c r="AU1033" s="25" t="s">
        <v>80</v>
      </c>
      <c r="AY1033" s="25" t="s">
        <v>168</v>
      </c>
      <c r="BE1033" s="216">
        <f>IF(N1033="základní",J1033,0)</f>
        <v>0</v>
      </c>
      <c r="BF1033" s="216">
        <f>IF(N1033="snížená",J1033,0)</f>
        <v>0</v>
      </c>
      <c r="BG1033" s="216">
        <f>IF(N1033="zákl. přenesená",J1033,0)</f>
        <v>0</v>
      </c>
      <c r="BH1033" s="216">
        <f>IF(N1033="sníž. přenesená",J1033,0)</f>
        <v>0</v>
      </c>
      <c r="BI1033" s="216">
        <f>IF(N1033="nulová",J1033,0)</f>
        <v>0</v>
      </c>
      <c r="BJ1033" s="25" t="s">
        <v>78</v>
      </c>
      <c r="BK1033" s="216">
        <f>ROUND(I1033*H1033,2)</f>
        <v>0</v>
      </c>
      <c r="BL1033" s="25" t="s">
        <v>286</v>
      </c>
      <c r="BM1033" s="25" t="s">
        <v>3031</v>
      </c>
    </row>
    <row r="1034" spans="2:65" s="12" customFormat="1" ht="13.5">
      <c r="B1034" s="217"/>
      <c r="C1034" s="218"/>
      <c r="D1034" s="219" t="s">
        <v>177</v>
      </c>
      <c r="E1034" s="220" t="s">
        <v>21</v>
      </c>
      <c r="F1034" s="221" t="s">
        <v>2228</v>
      </c>
      <c r="G1034" s="218"/>
      <c r="H1034" s="222" t="s">
        <v>21</v>
      </c>
      <c r="I1034" s="223"/>
      <c r="J1034" s="218"/>
      <c r="K1034" s="218"/>
      <c r="L1034" s="224"/>
      <c r="M1034" s="225"/>
      <c r="N1034" s="226"/>
      <c r="O1034" s="226"/>
      <c r="P1034" s="226"/>
      <c r="Q1034" s="226"/>
      <c r="R1034" s="226"/>
      <c r="S1034" s="226"/>
      <c r="T1034" s="227"/>
      <c r="AT1034" s="228" t="s">
        <v>177</v>
      </c>
      <c r="AU1034" s="228" t="s">
        <v>80</v>
      </c>
      <c r="AV1034" s="12" t="s">
        <v>78</v>
      </c>
      <c r="AW1034" s="12" t="s">
        <v>35</v>
      </c>
      <c r="AX1034" s="12" t="s">
        <v>71</v>
      </c>
      <c r="AY1034" s="228" t="s">
        <v>168</v>
      </c>
    </row>
    <row r="1035" spans="2:65" s="13" customFormat="1" ht="13.5">
      <c r="B1035" s="229"/>
      <c r="C1035" s="230"/>
      <c r="D1035" s="219" t="s">
        <v>177</v>
      </c>
      <c r="E1035" s="231" t="s">
        <v>21</v>
      </c>
      <c r="F1035" s="232" t="s">
        <v>2691</v>
      </c>
      <c r="G1035" s="230"/>
      <c r="H1035" s="233">
        <v>40.5</v>
      </c>
      <c r="I1035" s="234"/>
      <c r="J1035" s="230"/>
      <c r="K1035" s="230"/>
      <c r="L1035" s="235"/>
      <c r="M1035" s="236"/>
      <c r="N1035" s="237"/>
      <c r="O1035" s="237"/>
      <c r="P1035" s="237"/>
      <c r="Q1035" s="237"/>
      <c r="R1035" s="237"/>
      <c r="S1035" s="237"/>
      <c r="T1035" s="238"/>
      <c r="AT1035" s="239" t="s">
        <v>177</v>
      </c>
      <c r="AU1035" s="239" t="s">
        <v>80</v>
      </c>
      <c r="AV1035" s="13" t="s">
        <v>80</v>
      </c>
      <c r="AW1035" s="13" t="s">
        <v>35</v>
      </c>
      <c r="AX1035" s="13" t="s">
        <v>71</v>
      </c>
      <c r="AY1035" s="239" t="s">
        <v>168</v>
      </c>
    </row>
    <row r="1036" spans="2:65" s="13" customFormat="1" ht="13.5">
      <c r="B1036" s="229"/>
      <c r="C1036" s="230"/>
      <c r="D1036" s="219" t="s">
        <v>177</v>
      </c>
      <c r="E1036" s="231" t="s">
        <v>21</v>
      </c>
      <c r="F1036" s="232" t="s">
        <v>2605</v>
      </c>
      <c r="G1036" s="230"/>
      <c r="H1036" s="233">
        <v>9.18</v>
      </c>
      <c r="I1036" s="234"/>
      <c r="J1036" s="230"/>
      <c r="K1036" s="230"/>
      <c r="L1036" s="235"/>
      <c r="M1036" s="236"/>
      <c r="N1036" s="237"/>
      <c r="O1036" s="237"/>
      <c r="P1036" s="237"/>
      <c r="Q1036" s="237"/>
      <c r="R1036" s="237"/>
      <c r="S1036" s="237"/>
      <c r="T1036" s="238"/>
      <c r="AT1036" s="239" t="s">
        <v>177</v>
      </c>
      <c r="AU1036" s="239" t="s">
        <v>80</v>
      </c>
      <c r="AV1036" s="13" t="s">
        <v>80</v>
      </c>
      <c r="AW1036" s="13" t="s">
        <v>35</v>
      </c>
      <c r="AX1036" s="13" t="s">
        <v>71</v>
      </c>
      <c r="AY1036" s="239" t="s">
        <v>168</v>
      </c>
    </row>
    <row r="1037" spans="2:65" s="13" customFormat="1" ht="13.5">
      <c r="B1037" s="229"/>
      <c r="C1037" s="230"/>
      <c r="D1037" s="219" t="s">
        <v>177</v>
      </c>
      <c r="E1037" s="231" t="s">
        <v>21</v>
      </c>
      <c r="F1037" s="232" t="s">
        <v>3032</v>
      </c>
      <c r="G1037" s="230"/>
      <c r="H1037" s="233">
        <v>15</v>
      </c>
      <c r="I1037" s="234"/>
      <c r="J1037" s="230"/>
      <c r="K1037" s="230"/>
      <c r="L1037" s="235"/>
      <c r="M1037" s="236"/>
      <c r="N1037" s="237"/>
      <c r="O1037" s="237"/>
      <c r="P1037" s="237"/>
      <c r="Q1037" s="237"/>
      <c r="R1037" s="237"/>
      <c r="S1037" s="237"/>
      <c r="T1037" s="238"/>
      <c r="AT1037" s="239" t="s">
        <v>177</v>
      </c>
      <c r="AU1037" s="239" t="s">
        <v>80</v>
      </c>
      <c r="AV1037" s="13" t="s">
        <v>80</v>
      </c>
      <c r="AW1037" s="13" t="s">
        <v>35</v>
      </c>
      <c r="AX1037" s="13" t="s">
        <v>71</v>
      </c>
      <c r="AY1037" s="239" t="s">
        <v>168</v>
      </c>
    </row>
    <row r="1038" spans="2:65" s="13" customFormat="1" ht="13.5">
      <c r="B1038" s="229"/>
      <c r="C1038" s="230"/>
      <c r="D1038" s="219" t="s">
        <v>177</v>
      </c>
      <c r="E1038" s="231" t="s">
        <v>21</v>
      </c>
      <c r="F1038" s="232" t="s">
        <v>2611</v>
      </c>
      <c r="G1038" s="230"/>
      <c r="H1038" s="233">
        <v>2.625</v>
      </c>
      <c r="I1038" s="234"/>
      <c r="J1038" s="230"/>
      <c r="K1038" s="230"/>
      <c r="L1038" s="235"/>
      <c r="M1038" s="236"/>
      <c r="N1038" s="237"/>
      <c r="O1038" s="237"/>
      <c r="P1038" s="237"/>
      <c r="Q1038" s="237"/>
      <c r="R1038" s="237"/>
      <c r="S1038" s="237"/>
      <c r="T1038" s="238"/>
      <c r="AT1038" s="239" t="s">
        <v>177</v>
      </c>
      <c r="AU1038" s="239" t="s">
        <v>80</v>
      </c>
      <c r="AV1038" s="13" t="s">
        <v>80</v>
      </c>
      <c r="AW1038" s="13" t="s">
        <v>35</v>
      </c>
      <c r="AX1038" s="13" t="s">
        <v>71</v>
      </c>
      <c r="AY1038" s="239" t="s">
        <v>168</v>
      </c>
    </row>
    <row r="1039" spans="2:65" s="13" customFormat="1" ht="13.5">
      <c r="B1039" s="229"/>
      <c r="C1039" s="230"/>
      <c r="D1039" s="219" t="s">
        <v>177</v>
      </c>
      <c r="E1039" s="231" t="s">
        <v>21</v>
      </c>
      <c r="F1039" s="232" t="s">
        <v>2610</v>
      </c>
      <c r="G1039" s="230"/>
      <c r="H1039" s="233">
        <v>1.4379999999999999</v>
      </c>
      <c r="I1039" s="234"/>
      <c r="J1039" s="230"/>
      <c r="K1039" s="230"/>
      <c r="L1039" s="235"/>
      <c r="M1039" s="236"/>
      <c r="N1039" s="237"/>
      <c r="O1039" s="237"/>
      <c r="P1039" s="237"/>
      <c r="Q1039" s="237"/>
      <c r="R1039" s="237"/>
      <c r="S1039" s="237"/>
      <c r="T1039" s="238"/>
      <c r="AT1039" s="239" t="s">
        <v>177</v>
      </c>
      <c r="AU1039" s="239" t="s">
        <v>80</v>
      </c>
      <c r="AV1039" s="13" t="s">
        <v>80</v>
      </c>
      <c r="AW1039" s="13" t="s">
        <v>35</v>
      </c>
      <c r="AX1039" s="13" t="s">
        <v>71</v>
      </c>
      <c r="AY1039" s="239" t="s">
        <v>168</v>
      </c>
    </row>
    <row r="1040" spans="2:65" s="12" customFormat="1" ht="13.5">
      <c r="B1040" s="217"/>
      <c r="C1040" s="218"/>
      <c r="D1040" s="219" t="s">
        <v>177</v>
      </c>
      <c r="E1040" s="220" t="s">
        <v>21</v>
      </c>
      <c r="F1040" s="221" t="s">
        <v>2231</v>
      </c>
      <c r="G1040" s="218"/>
      <c r="H1040" s="222" t="s">
        <v>21</v>
      </c>
      <c r="I1040" s="223"/>
      <c r="J1040" s="218"/>
      <c r="K1040" s="218"/>
      <c r="L1040" s="224"/>
      <c r="M1040" s="225"/>
      <c r="N1040" s="226"/>
      <c r="O1040" s="226"/>
      <c r="P1040" s="226"/>
      <c r="Q1040" s="226"/>
      <c r="R1040" s="226"/>
      <c r="S1040" s="226"/>
      <c r="T1040" s="227"/>
      <c r="AT1040" s="228" t="s">
        <v>177</v>
      </c>
      <c r="AU1040" s="228" t="s">
        <v>80</v>
      </c>
      <c r="AV1040" s="12" t="s">
        <v>78</v>
      </c>
      <c r="AW1040" s="12" t="s">
        <v>35</v>
      </c>
      <c r="AX1040" s="12" t="s">
        <v>71</v>
      </c>
      <c r="AY1040" s="228" t="s">
        <v>168</v>
      </c>
    </row>
    <row r="1041" spans="2:65" s="13" customFormat="1" ht="13.5">
      <c r="B1041" s="229"/>
      <c r="C1041" s="230"/>
      <c r="D1041" s="219" t="s">
        <v>177</v>
      </c>
      <c r="E1041" s="231" t="s">
        <v>21</v>
      </c>
      <c r="F1041" s="232" t="s">
        <v>2692</v>
      </c>
      <c r="G1041" s="230"/>
      <c r="H1041" s="233">
        <v>80.135999999999996</v>
      </c>
      <c r="I1041" s="234"/>
      <c r="J1041" s="230"/>
      <c r="K1041" s="230"/>
      <c r="L1041" s="235"/>
      <c r="M1041" s="236"/>
      <c r="N1041" s="237"/>
      <c r="O1041" s="237"/>
      <c r="P1041" s="237"/>
      <c r="Q1041" s="237"/>
      <c r="R1041" s="237"/>
      <c r="S1041" s="237"/>
      <c r="T1041" s="238"/>
      <c r="AT1041" s="239" t="s">
        <v>177</v>
      </c>
      <c r="AU1041" s="239" t="s">
        <v>80</v>
      </c>
      <c r="AV1041" s="13" t="s">
        <v>80</v>
      </c>
      <c r="AW1041" s="13" t="s">
        <v>35</v>
      </c>
      <c r="AX1041" s="13" t="s">
        <v>71</v>
      </c>
      <c r="AY1041" s="239" t="s">
        <v>168</v>
      </c>
    </row>
    <row r="1042" spans="2:65" s="13" customFormat="1" ht="13.5">
      <c r="B1042" s="229"/>
      <c r="C1042" s="230"/>
      <c r="D1042" s="219" t="s">
        <v>177</v>
      </c>
      <c r="E1042" s="231" t="s">
        <v>21</v>
      </c>
      <c r="F1042" s="232" t="s">
        <v>2693</v>
      </c>
      <c r="G1042" s="230"/>
      <c r="H1042" s="233">
        <v>20.352</v>
      </c>
      <c r="I1042" s="234"/>
      <c r="J1042" s="230"/>
      <c r="K1042" s="230"/>
      <c r="L1042" s="235"/>
      <c r="M1042" s="236"/>
      <c r="N1042" s="237"/>
      <c r="O1042" s="237"/>
      <c r="P1042" s="237"/>
      <c r="Q1042" s="237"/>
      <c r="R1042" s="237"/>
      <c r="S1042" s="237"/>
      <c r="T1042" s="238"/>
      <c r="AT1042" s="239" t="s">
        <v>177</v>
      </c>
      <c r="AU1042" s="239" t="s">
        <v>80</v>
      </c>
      <c r="AV1042" s="13" t="s">
        <v>80</v>
      </c>
      <c r="AW1042" s="13" t="s">
        <v>35</v>
      </c>
      <c r="AX1042" s="13" t="s">
        <v>71</v>
      </c>
      <c r="AY1042" s="239" t="s">
        <v>168</v>
      </c>
    </row>
    <row r="1043" spans="2:65" s="13" customFormat="1" ht="13.5">
      <c r="B1043" s="229"/>
      <c r="C1043" s="230"/>
      <c r="D1043" s="219" t="s">
        <v>177</v>
      </c>
      <c r="E1043" s="231" t="s">
        <v>21</v>
      </c>
      <c r="F1043" s="232" t="s">
        <v>2614</v>
      </c>
      <c r="G1043" s="230"/>
      <c r="H1043" s="233">
        <v>8.7360000000000007</v>
      </c>
      <c r="I1043" s="234"/>
      <c r="J1043" s="230"/>
      <c r="K1043" s="230"/>
      <c r="L1043" s="235"/>
      <c r="M1043" s="236"/>
      <c r="N1043" s="237"/>
      <c r="O1043" s="237"/>
      <c r="P1043" s="237"/>
      <c r="Q1043" s="237"/>
      <c r="R1043" s="237"/>
      <c r="S1043" s="237"/>
      <c r="T1043" s="238"/>
      <c r="AT1043" s="239" t="s">
        <v>177</v>
      </c>
      <c r="AU1043" s="239" t="s">
        <v>80</v>
      </c>
      <c r="AV1043" s="13" t="s">
        <v>80</v>
      </c>
      <c r="AW1043" s="13" t="s">
        <v>35</v>
      </c>
      <c r="AX1043" s="13" t="s">
        <v>71</v>
      </c>
      <c r="AY1043" s="239" t="s">
        <v>168</v>
      </c>
    </row>
    <row r="1044" spans="2:65" s="13" customFormat="1" ht="13.5">
      <c r="B1044" s="229"/>
      <c r="C1044" s="230"/>
      <c r="D1044" s="219" t="s">
        <v>177</v>
      </c>
      <c r="E1044" s="231" t="s">
        <v>21</v>
      </c>
      <c r="F1044" s="232" t="s">
        <v>2615</v>
      </c>
      <c r="G1044" s="230"/>
      <c r="H1044" s="233">
        <v>7.6440000000000001</v>
      </c>
      <c r="I1044" s="234"/>
      <c r="J1044" s="230"/>
      <c r="K1044" s="230"/>
      <c r="L1044" s="235"/>
      <c r="M1044" s="236"/>
      <c r="N1044" s="237"/>
      <c r="O1044" s="237"/>
      <c r="P1044" s="237"/>
      <c r="Q1044" s="237"/>
      <c r="R1044" s="237"/>
      <c r="S1044" s="237"/>
      <c r="T1044" s="238"/>
      <c r="AT1044" s="239" t="s">
        <v>177</v>
      </c>
      <c r="AU1044" s="239" t="s">
        <v>80</v>
      </c>
      <c r="AV1044" s="13" t="s">
        <v>80</v>
      </c>
      <c r="AW1044" s="13" t="s">
        <v>35</v>
      </c>
      <c r="AX1044" s="13" t="s">
        <v>71</v>
      </c>
      <c r="AY1044" s="239" t="s">
        <v>168</v>
      </c>
    </row>
    <row r="1045" spans="2:65" s="12" customFormat="1" ht="13.5">
      <c r="B1045" s="217"/>
      <c r="C1045" s="218"/>
      <c r="D1045" s="219" t="s">
        <v>177</v>
      </c>
      <c r="E1045" s="220" t="s">
        <v>21</v>
      </c>
      <c r="F1045" s="221" t="s">
        <v>2234</v>
      </c>
      <c r="G1045" s="218"/>
      <c r="H1045" s="222" t="s">
        <v>21</v>
      </c>
      <c r="I1045" s="223"/>
      <c r="J1045" s="218"/>
      <c r="K1045" s="218"/>
      <c r="L1045" s="224"/>
      <c r="M1045" s="225"/>
      <c r="N1045" s="226"/>
      <c r="O1045" s="226"/>
      <c r="P1045" s="226"/>
      <c r="Q1045" s="226"/>
      <c r="R1045" s="226"/>
      <c r="S1045" s="226"/>
      <c r="T1045" s="227"/>
      <c r="AT1045" s="228" t="s">
        <v>177</v>
      </c>
      <c r="AU1045" s="228" t="s">
        <v>80</v>
      </c>
      <c r="AV1045" s="12" t="s">
        <v>78</v>
      </c>
      <c r="AW1045" s="12" t="s">
        <v>35</v>
      </c>
      <c r="AX1045" s="12" t="s">
        <v>71</v>
      </c>
      <c r="AY1045" s="228" t="s">
        <v>168</v>
      </c>
    </row>
    <row r="1046" spans="2:65" s="13" customFormat="1" ht="13.5">
      <c r="B1046" s="229"/>
      <c r="C1046" s="230"/>
      <c r="D1046" s="219" t="s">
        <v>177</v>
      </c>
      <c r="E1046" s="231" t="s">
        <v>21</v>
      </c>
      <c r="F1046" s="232" t="s">
        <v>2694</v>
      </c>
      <c r="G1046" s="230"/>
      <c r="H1046" s="233">
        <v>69.930000000000007</v>
      </c>
      <c r="I1046" s="234"/>
      <c r="J1046" s="230"/>
      <c r="K1046" s="230"/>
      <c r="L1046" s="235"/>
      <c r="M1046" s="236"/>
      <c r="N1046" s="237"/>
      <c r="O1046" s="237"/>
      <c r="P1046" s="237"/>
      <c r="Q1046" s="237"/>
      <c r="R1046" s="237"/>
      <c r="S1046" s="237"/>
      <c r="T1046" s="238"/>
      <c r="AT1046" s="239" t="s">
        <v>177</v>
      </c>
      <c r="AU1046" s="239" t="s">
        <v>80</v>
      </c>
      <c r="AV1046" s="13" t="s">
        <v>80</v>
      </c>
      <c r="AW1046" s="13" t="s">
        <v>35</v>
      </c>
      <c r="AX1046" s="13" t="s">
        <v>71</v>
      </c>
      <c r="AY1046" s="239" t="s">
        <v>168</v>
      </c>
    </row>
    <row r="1047" spans="2:65" s="13" customFormat="1" ht="13.5">
      <c r="B1047" s="229"/>
      <c r="C1047" s="230"/>
      <c r="D1047" s="219" t="s">
        <v>177</v>
      </c>
      <c r="E1047" s="231" t="s">
        <v>21</v>
      </c>
      <c r="F1047" s="232" t="s">
        <v>2695</v>
      </c>
      <c r="G1047" s="230"/>
      <c r="H1047" s="233">
        <v>17.760000000000002</v>
      </c>
      <c r="I1047" s="234"/>
      <c r="J1047" s="230"/>
      <c r="K1047" s="230"/>
      <c r="L1047" s="235"/>
      <c r="M1047" s="236"/>
      <c r="N1047" s="237"/>
      <c r="O1047" s="237"/>
      <c r="P1047" s="237"/>
      <c r="Q1047" s="237"/>
      <c r="R1047" s="237"/>
      <c r="S1047" s="237"/>
      <c r="T1047" s="238"/>
      <c r="AT1047" s="239" t="s">
        <v>177</v>
      </c>
      <c r="AU1047" s="239" t="s">
        <v>80</v>
      </c>
      <c r="AV1047" s="13" t="s">
        <v>80</v>
      </c>
      <c r="AW1047" s="13" t="s">
        <v>35</v>
      </c>
      <c r="AX1047" s="13" t="s">
        <v>71</v>
      </c>
      <c r="AY1047" s="239" t="s">
        <v>168</v>
      </c>
    </row>
    <row r="1048" spans="2:65" s="13" customFormat="1" ht="13.5">
      <c r="B1048" s="229"/>
      <c r="C1048" s="230"/>
      <c r="D1048" s="219" t="s">
        <v>177</v>
      </c>
      <c r="E1048" s="231" t="s">
        <v>21</v>
      </c>
      <c r="F1048" s="232" t="s">
        <v>2617</v>
      </c>
      <c r="G1048" s="230"/>
      <c r="H1048" s="233">
        <v>7.44</v>
      </c>
      <c r="I1048" s="234"/>
      <c r="J1048" s="230"/>
      <c r="K1048" s="230"/>
      <c r="L1048" s="235"/>
      <c r="M1048" s="236"/>
      <c r="N1048" s="237"/>
      <c r="O1048" s="237"/>
      <c r="P1048" s="237"/>
      <c r="Q1048" s="237"/>
      <c r="R1048" s="237"/>
      <c r="S1048" s="237"/>
      <c r="T1048" s="238"/>
      <c r="AT1048" s="239" t="s">
        <v>177</v>
      </c>
      <c r="AU1048" s="239" t="s">
        <v>80</v>
      </c>
      <c r="AV1048" s="13" t="s">
        <v>80</v>
      </c>
      <c r="AW1048" s="13" t="s">
        <v>35</v>
      </c>
      <c r="AX1048" s="13" t="s">
        <v>71</v>
      </c>
      <c r="AY1048" s="239" t="s">
        <v>168</v>
      </c>
    </row>
    <row r="1049" spans="2:65" s="13" customFormat="1" ht="13.5">
      <c r="B1049" s="229"/>
      <c r="C1049" s="230"/>
      <c r="D1049" s="219" t="s">
        <v>177</v>
      </c>
      <c r="E1049" s="231" t="s">
        <v>21</v>
      </c>
      <c r="F1049" s="232" t="s">
        <v>2618</v>
      </c>
      <c r="G1049" s="230"/>
      <c r="H1049" s="233">
        <v>6.51</v>
      </c>
      <c r="I1049" s="234"/>
      <c r="J1049" s="230"/>
      <c r="K1049" s="230"/>
      <c r="L1049" s="235"/>
      <c r="M1049" s="236"/>
      <c r="N1049" s="237"/>
      <c r="O1049" s="237"/>
      <c r="P1049" s="237"/>
      <c r="Q1049" s="237"/>
      <c r="R1049" s="237"/>
      <c r="S1049" s="237"/>
      <c r="T1049" s="238"/>
      <c r="AT1049" s="239" t="s">
        <v>177</v>
      </c>
      <c r="AU1049" s="239" t="s">
        <v>80</v>
      </c>
      <c r="AV1049" s="13" t="s">
        <v>80</v>
      </c>
      <c r="AW1049" s="13" t="s">
        <v>35</v>
      </c>
      <c r="AX1049" s="13" t="s">
        <v>71</v>
      </c>
      <c r="AY1049" s="239" t="s">
        <v>168</v>
      </c>
    </row>
    <row r="1050" spans="2:65" s="14" customFormat="1" ht="13.5">
      <c r="B1050" s="240"/>
      <c r="C1050" s="241"/>
      <c r="D1050" s="242" t="s">
        <v>177</v>
      </c>
      <c r="E1050" s="243" t="s">
        <v>21</v>
      </c>
      <c r="F1050" s="244" t="s">
        <v>184</v>
      </c>
      <c r="G1050" s="241"/>
      <c r="H1050" s="245">
        <v>287.25099999999998</v>
      </c>
      <c r="I1050" s="246"/>
      <c r="J1050" s="241"/>
      <c r="K1050" s="241"/>
      <c r="L1050" s="247"/>
      <c r="M1050" s="248"/>
      <c r="N1050" s="249"/>
      <c r="O1050" s="249"/>
      <c r="P1050" s="249"/>
      <c r="Q1050" s="249"/>
      <c r="R1050" s="249"/>
      <c r="S1050" s="249"/>
      <c r="T1050" s="250"/>
      <c r="AT1050" s="251" t="s">
        <v>177</v>
      </c>
      <c r="AU1050" s="251" t="s">
        <v>80</v>
      </c>
      <c r="AV1050" s="14" t="s">
        <v>175</v>
      </c>
      <c r="AW1050" s="14" t="s">
        <v>35</v>
      </c>
      <c r="AX1050" s="14" t="s">
        <v>78</v>
      </c>
      <c r="AY1050" s="251" t="s">
        <v>168</v>
      </c>
    </row>
    <row r="1051" spans="2:65" s="1" customFormat="1" ht="22.5" customHeight="1">
      <c r="B1051" s="42"/>
      <c r="C1051" s="205" t="s">
        <v>1589</v>
      </c>
      <c r="D1051" s="205" t="s">
        <v>170</v>
      </c>
      <c r="E1051" s="206" t="s">
        <v>3033</v>
      </c>
      <c r="F1051" s="207" t="s">
        <v>3034</v>
      </c>
      <c r="G1051" s="208" t="s">
        <v>272</v>
      </c>
      <c r="H1051" s="209">
        <v>1</v>
      </c>
      <c r="I1051" s="210"/>
      <c r="J1051" s="211">
        <f t="shared" ref="J1051:J1059" si="20">ROUND(I1051*H1051,2)</f>
        <v>0</v>
      </c>
      <c r="K1051" s="207" t="s">
        <v>21</v>
      </c>
      <c r="L1051" s="62"/>
      <c r="M1051" s="212" t="s">
        <v>21</v>
      </c>
      <c r="N1051" s="213" t="s">
        <v>42</v>
      </c>
      <c r="O1051" s="43"/>
      <c r="P1051" s="214">
        <f t="shared" ref="P1051:P1059" si="21">O1051*H1051</f>
        <v>0</v>
      </c>
      <c r="Q1051" s="214">
        <v>0</v>
      </c>
      <c r="R1051" s="214">
        <f t="shared" ref="R1051:R1059" si="22">Q1051*H1051</f>
        <v>0</v>
      </c>
      <c r="S1051" s="214">
        <v>0</v>
      </c>
      <c r="T1051" s="215">
        <f t="shared" ref="T1051:T1059" si="23">S1051*H1051</f>
        <v>0</v>
      </c>
      <c r="AR1051" s="25" t="s">
        <v>286</v>
      </c>
      <c r="AT1051" s="25" t="s">
        <v>170</v>
      </c>
      <c r="AU1051" s="25" t="s">
        <v>80</v>
      </c>
      <c r="AY1051" s="25" t="s">
        <v>168</v>
      </c>
      <c r="BE1051" s="216">
        <f t="shared" ref="BE1051:BE1059" si="24">IF(N1051="základní",J1051,0)</f>
        <v>0</v>
      </c>
      <c r="BF1051" s="216">
        <f t="shared" ref="BF1051:BF1059" si="25">IF(N1051="snížená",J1051,0)</f>
        <v>0</v>
      </c>
      <c r="BG1051" s="216">
        <f t="shared" ref="BG1051:BG1059" si="26">IF(N1051="zákl. přenesená",J1051,0)</f>
        <v>0</v>
      </c>
      <c r="BH1051" s="216">
        <f t="shared" ref="BH1051:BH1059" si="27">IF(N1051="sníž. přenesená",J1051,0)</f>
        <v>0</v>
      </c>
      <c r="BI1051" s="216">
        <f t="shared" ref="BI1051:BI1059" si="28">IF(N1051="nulová",J1051,0)</f>
        <v>0</v>
      </c>
      <c r="BJ1051" s="25" t="s">
        <v>78</v>
      </c>
      <c r="BK1051" s="216">
        <f t="shared" ref="BK1051:BK1059" si="29">ROUND(I1051*H1051,2)</f>
        <v>0</v>
      </c>
      <c r="BL1051" s="25" t="s">
        <v>286</v>
      </c>
      <c r="BM1051" s="25" t="s">
        <v>3035</v>
      </c>
    </row>
    <row r="1052" spans="2:65" s="1" customFormat="1" ht="22.5" customHeight="1">
      <c r="B1052" s="42"/>
      <c r="C1052" s="205" t="s">
        <v>1593</v>
      </c>
      <c r="D1052" s="205" t="s">
        <v>170</v>
      </c>
      <c r="E1052" s="206" t="s">
        <v>3036</v>
      </c>
      <c r="F1052" s="207" t="s">
        <v>3037</v>
      </c>
      <c r="G1052" s="208" t="s">
        <v>272</v>
      </c>
      <c r="H1052" s="209">
        <v>14</v>
      </c>
      <c r="I1052" s="210"/>
      <c r="J1052" s="211">
        <f t="shared" si="20"/>
        <v>0</v>
      </c>
      <c r="K1052" s="207" t="s">
        <v>21</v>
      </c>
      <c r="L1052" s="62"/>
      <c r="M1052" s="212" t="s">
        <v>21</v>
      </c>
      <c r="N1052" s="213" t="s">
        <v>42</v>
      </c>
      <c r="O1052" s="43"/>
      <c r="P1052" s="214">
        <f t="shared" si="21"/>
        <v>0</v>
      </c>
      <c r="Q1052" s="214">
        <v>0</v>
      </c>
      <c r="R1052" s="214">
        <f t="shared" si="22"/>
        <v>0</v>
      </c>
      <c r="S1052" s="214">
        <v>0</v>
      </c>
      <c r="T1052" s="215">
        <f t="shared" si="23"/>
        <v>0</v>
      </c>
      <c r="AR1052" s="25" t="s">
        <v>286</v>
      </c>
      <c r="AT1052" s="25" t="s">
        <v>170</v>
      </c>
      <c r="AU1052" s="25" t="s">
        <v>80</v>
      </c>
      <c r="AY1052" s="25" t="s">
        <v>168</v>
      </c>
      <c r="BE1052" s="216">
        <f t="shared" si="24"/>
        <v>0</v>
      </c>
      <c r="BF1052" s="216">
        <f t="shared" si="25"/>
        <v>0</v>
      </c>
      <c r="BG1052" s="216">
        <f t="shared" si="26"/>
        <v>0</v>
      </c>
      <c r="BH1052" s="216">
        <f t="shared" si="27"/>
        <v>0</v>
      </c>
      <c r="BI1052" s="216">
        <f t="shared" si="28"/>
        <v>0</v>
      </c>
      <c r="BJ1052" s="25" t="s">
        <v>78</v>
      </c>
      <c r="BK1052" s="216">
        <f t="shared" si="29"/>
        <v>0</v>
      </c>
      <c r="BL1052" s="25" t="s">
        <v>286</v>
      </c>
      <c r="BM1052" s="25" t="s">
        <v>3038</v>
      </c>
    </row>
    <row r="1053" spans="2:65" s="1" customFormat="1" ht="22.5" customHeight="1">
      <c r="B1053" s="42"/>
      <c r="C1053" s="205" t="s">
        <v>1597</v>
      </c>
      <c r="D1053" s="205" t="s">
        <v>170</v>
      </c>
      <c r="E1053" s="206" t="s">
        <v>3039</v>
      </c>
      <c r="F1053" s="207" t="s">
        <v>3040</v>
      </c>
      <c r="G1053" s="208" t="s">
        <v>272</v>
      </c>
      <c r="H1053" s="209">
        <v>2</v>
      </c>
      <c r="I1053" s="210"/>
      <c r="J1053" s="211">
        <f t="shared" si="20"/>
        <v>0</v>
      </c>
      <c r="K1053" s="207" t="s">
        <v>21</v>
      </c>
      <c r="L1053" s="62"/>
      <c r="M1053" s="212" t="s">
        <v>21</v>
      </c>
      <c r="N1053" s="213" t="s">
        <v>42</v>
      </c>
      <c r="O1053" s="43"/>
      <c r="P1053" s="214">
        <f t="shared" si="21"/>
        <v>0</v>
      </c>
      <c r="Q1053" s="214">
        <v>0</v>
      </c>
      <c r="R1053" s="214">
        <f t="shared" si="22"/>
        <v>0</v>
      </c>
      <c r="S1053" s="214">
        <v>0</v>
      </c>
      <c r="T1053" s="215">
        <f t="shared" si="23"/>
        <v>0</v>
      </c>
      <c r="AR1053" s="25" t="s">
        <v>286</v>
      </c>
      <c r="AT1053" s="25" t="s">
        <v>170</v>
      </c>
      <c r="AU1053" s="25" t="s">
        <v>80</v>
      </c>
      <c r="AY1053" s="25" t="s">
        <v>168</v>
      </c>
      <c r="BE1053" s="216">
        <f t="shared" si="24"/>
        <v>0</v>
      </c>
      <c r="BF1053" s="216">
        <f t="shared" si="25"/>
        <v>0</v>
      </c>
      <c r="BG1053" s="216">
        <f t="shared" si="26"/>
        <v>0</v>
      </c>
      <c r="BH1053" s="216">
        <f t="shared" si="27"/>
        <v>0</v>
      </c>
      <c r="BI1053" s="216">
        <f t="shared" si="28"/>
        <v>0</v>
      </c>
      <c r="BJ1053" s="25" t="s">
        <v>78</v>
      </c>
      <c r="BK1053" s="216">
        <f t="shared" si="29"/>
        <v>0</v>
      </c>
      <c r="BL1053" s="25" t="s">
        <v>286</v>
      </c>
      <c r="BM1053" s="25" t="s">
        <v>3041</v>
      </c>
    </row>
    <row r="1054" spans="2:65" s="1" customFormat="1" ht="22.5" customHeight="1">
      <c r="B1054" s="42"/>
      <c r="C1054" s="205" t="s">
        <v>1601</v>
      </c>
      <c r="D1054" s="205" t="s">
        <v>170</v>
      </c>
      <c r="E1054" s="206" t="s">
        <v>3042</v>
      </c>
      <c r="F1054" s="207" t="s">
        <v>3043</v>
      </c>
      <c r="G1054" s="208" t="s">
        <v>272</v>
      </c>
      <c r="H1054" s="209">
        <v>2</v>
      </c>
      <c r="I1054" s="210"/>
      <c r="J1054" s="211">
        <f t="shared" si="20"/>
        <v>0</v>
      </c>
      <c r="K1054" s="207" t="s">
        <v>21</v>
      </c>
      <c r="L1054" s="62"/>
      <c r="M1054" s="212" t="s">
        <v>21</v>
      </c>
      <c r="N1054" s="213" t="s">
        <v>42</v>
      </c>
      <c r="O1054" s="43"/>
      <c r="P1054" s="214">
        <f t="shared" si="21"/>
        <v>0</v>
      </c>
      <c r="Q1054" s="214">
        <v>0</v>
      </c>
      <c r="R1054" s="214">
        <f t="shared" si="22"/>
        <v>0</v>
      </c>
      <c r="S1054" s="214">
        <v>0</v>
      </c>
      <c r="T1054" s="215">
        <f t="shared" si="23"/>
        <v>0</v>
      </c>
      <c r="AR1054" s="25" t="s">
        <v>286</v>
      </c>
      <c r="AT1054" s="25" t="s">
        <v>170</v>
      </c>
      <c r="AU1054" s="25" t="s">
        <v>80</v>
      </c>
      <c r="AY1054" s="25" t="s">
        <v>168</v>
      </c>
      <c r="BE1054" s="216">
        <f t="shared" si="24"/>
        <v>0</v>
      </c>
      <c r="BF1054" s="216">
        <f t="shared" si="25"/>
        <v>0</v>
      </c>
      <c r="BG1054" s="216">
        <f t="shared" si="26"/>
        <v>0</v>
      </c>
      <c r="BH1054" s="216">
        <f t="shared" si="27"/>
        <v>0</v>
      </c>
      <c r="BI1054" s="216">
        <f t="shared" si="28"/>
        <v>0</v>
      </c>
      <c r="BJ1054" s="25" t="s">
        <v>78</v>
      </c>
      <c r="BK1054" s="216">
        <f t="shared" si="29"/>
        <v>0</v>
      </c>
      <c r="BL1054" s="25" t="s">
        <v>286</v>
      </c>
      <c r="BM1054" s="25" t="s">
        <v>3044</v>
      </c>
    </row>
    <row r="1055" spans="2:65" s="1" customFormat="1" ht="22.5" customHeight="1">
      <c r="B1055" s="42"/>
      <c r="C1055" s="205" t="s">
        <v>1605</v>
      </c>
      <c r="D1055" s="205" t="s">
        <v>170</v>
      </c>
      <c r="E1055" s="206" t="s">
        <v>3045</v>
      </c>
      <c r="F1055" s="207" t="s">
        <v>3046</v>
      </c>
      <c r="G1055" s="208" t="s">
        <v>272</v>
      </c>
      <c r="H1055" s="209">
        <v>15</v>
      </c>
      <c r="I1055" s="210"/>
      <c r="J1055" s="211">
        <f t="shared" si="20"/>
        <v>0</v>
      </c>
      <c r="K1055" s="207" t="s">
        <v>21</v>
      </c>
      <c r="L1055" s="62"/>
      <c r="M1055" s="212" t="s">
        <v>21</v>
      </c>
      <c r="N1055" s="213" t="s">
        <v>42</v>
      </c>
      <c r="O1055" s="43"/>
      <c r="P1055" s="214">
        <f t="shared" si="21"/>
        <v>0</v>
      </c>
      <c r="Q1055" s="214">
        <v>0</v>
      </c>
      <c r="R1055" s="214">
        <f t="shared" si="22"/>
        <v>0</v>
      </c>
      <c r="S1055" s="214">
        <v>0</v>
      </c>
      <c r="T1055" s="215">
        <f t="shared" si="23"/>
        <v>0</v>
      </c>
      <c r="AR1055" s="25" t="s">
        <v>286</v>
      </c>
      <c r="AT1055" s="25" t="s">
        <v>170</v>
      </c>
      <c r="AU1055" s="25" t="s">
        <v>80</v>
      </c>
      <c r="AY1055" s="25" t="s">
        <v>168</v>
      </c>
      <c r="BE1055" s="216">
        <f t="shared" si="24"/>
        <v>0</v>
      </c>
      <c r="BF1055" s="216">
        <f t="shared" si="25"/>
        <v>0</v>
      </c>
      <c r="BG1055" s="216">
        <f t="shared" si="26"/>
        <v>0</v>
      </c>
      <c r="BH1055" s="216">
        <f t="shared" si="27"/>
        <v>0</v>
      </c>
      <c r="BI1055" s="216">
        <f t="shared" si="28"/>
        <v>0</v>
      </c>
      <c r="BJ1055" s="25" t="s">
        <v>78</v>
      </c>
      <c r="BK1055" s="216">
        <f t="shared" si="29"/>
        <v>0</v>
      </c>
      <c r="BL1055" s="25" t="s">
        <v>286</v>
      </c>
      <c r="BM1055" s="25" t="s">
        <v>3047</v>
      </c>
    </row>
    <row r="1056" spans="2:65" s="1" customFormat="1" ht="22.5" customHeight="1">
      <c r="B1056" s="42"/>
      <c r="C1056" s="205" t="s">
        <v>1609</v>
      </c>
      <c r="D1056" s="205" t="s">
        <v>170</v>
      </c>
      <c r="E1056" s="206" t="s">
        <v>3048</v>
      </c>
      <c r="F1056" s="207" t="s">
        <v>3049</v>
      </c>
      <c r="G1056" s="208" t="s">
        <v>272</v>
      </c>
      <c r="H1056" s="209">
        <v>2</v>
      </c>
      <c r="I1056" s="210"/>
      <c r="J1056" s="211">
        <f t="shared" si="20"/>
        <v>0</v>
      </c>
      <c r="K1056" s="207" t="s">
        <v>21</v>
      </c>
      <c r="L1056" s="62"/>
      <c r="M1056" s="212" t="s">
        <v>21</v>
      </c>
      <c r="N1056" s="213" t="s">
        <v>42</v>
      </c>
      <c r="O1056" s="43"/>
      <c r="P1056" s="214">
        <f t="shared" si="21"/>
        <v>0</v>
      </c>
      <c r="Q1056" s="214">
        <v>0</v>
      </c>
      <c r="R1056" s="214">
        <f t="shared" si="22"/>
        <v>0</v>
      </c>
      <c r="S1056" s="214">
        <v>0</v>
      </c>
      <c r="T1056" s="215">
        <f t="shared" si="23"/>
        <v>0</v>
      </c>
      <c r="AR1056" s="25" t="s">
        <v>286</v>
      </c>
      <c r="AT1056" s="25" t="s">
        <v>170</v>
      </c>
      <c r="AU1056" s="25" t="s">
        <v>80</v>
      </c>
      <c r="AY1056" s="25" t="s">
        <v>168</v>
      </c>
      <c r="BE1056" s="216">
        <f t="shared" si="24"/>
        <v>0</v>
      </c>
      <c r="BF1056" s="216">
        <f t="shared" si="25"/>
        <v>0</v>
      </c>
      <c r="BG1056" s="216">
        <f t="shared" si="26"/>
        <v>0</v>
      </c>
      <c r="BH1056" s="216">
        <f t="shared" si="27"/>
        <v>0</v>
      </c>
      <c r="BI1056" s="216">
        <f t="shared" si="28"/>
        <v>0</v>
      </c>
      <c r="BJ1056" s="25" t="s">
        <v>78</v>
      </c>
      <c r="BK1056" s="216">
        <f t="shared" si="29"/>
        <v>0</v>
      </c>
      <c r="BL1056" s="25" t="s">
        <v>286</v>
      </c>
      <c r="BM1056" s="25" t="s">
        <v>3050</v>
      </c>
    </row>
    <row r="1057" spans="2:65" s="1" customFormat="1" ht="22.5" customHeight="1">
      <c r="B1057" s="42"/>
      <c r="C1057" s="205" t="s">
        <v>1615</v>
      </c>
      <c r="D1057" s="205" t="s">
        <v>170</v>
      </c>
      <c r="E1057" s="206" t="s">
        <v>3051</v>
      </c>
      <c r="F1057" s="207" t="s">
        <v>3052</v>
      </c>
      <c r="G1057" s="208" t="s">
        <v>272</v>
      </c>
      <c r="H1057" s="209">
        <v>2</v>
      </c>
      <c r="I1057" s="210"/>
      <c r="J1057" s="211">
        <f t="shared" si="20"/>
        <v>0</v>
      </c>
      <c r="K1057" s="207" t="s">
        <v>21</v>
      </c>
      <c r="L1057" s="62"/>
      <c r="M1057" s="212" t="s">
        <v>21</v>
      </c>
      <c r="N1057" s="213" t="s">
        <v>42</v>
      </c>
      <c r="O1057" s="43"/>
      <c r="P1057" s="214">
        <f t="shared" si="21"/>
        <v>0</v>
      </c>
      <c r="Q1057" s="214">
        <v>0</v>
      </c>
      <c r="R1057" s="214">
        <f t="shared" si="22"/>
        <v>0</v>
      </c>
      <c r="S1057" s="214">
        <v>0</v>
      </c>
      <c r="T1057" s="215">
        <f t="shared" si="23"/>
        <v>0</v>
      </c>
      <c r="AR1057" s="25" t="s">
        <v>286</v>
      </c>
      <c r="AT1057" s="25" t="s">
        <v>170</v>
      </c>
      <c r="AU1057" s="25" t="s">
        <v>80</v>
      </c>
      <c r="AY1057" s="25" t="s">
        <v>168</v>
      </c>
      <c r="BE1057" s="216">
        <f t="shared" si="24"/>
        <v>0</v>
      </c>
      <c r="BF1057" s="216">
        <f t="shared" si="25"/>
        <v>0</v>
      </c>
      <c r="BG1057" s="216">
        <f t="shared" si="26"/>
        <v>0</v>
      </c>
      <c r="BH1057" s="216">
        <f t="shared" si="27"/>
        <v>0</v>
      </c>
      <c r="BI1057" s="216">
        <f t="shared" si="28"/>
        <v>0</v>
      </c>
      <c r="BJ1057" s="25" t="s">
        <v>78</v>
      </c>
      <c r="BK1057" s="216">
        <f t="shared" si="29"/>
        <v>0</v>
      </c>
      <c r="BL1057" s="25" t="s">
        <v>286</v>
      </c>
      <c r="BM1057" s="25" t="s">
        <v>3053</v>
      </c>
    </row>
    <row r="1058" spans="2:65" s="1" customFormat="1" ht="22.5" customHeight="1">
      <c r="B1058" s="42"/>
      <c r="C1058" s="205" t="s">
        <v>1620</v>
      </c>
      <c r="D1058" s="205" t="s">
        <v>170</v>
      </c>
      <c r="E1058" s="206" t="s">
        <v>3054</v>
      </c>
      <c r="F1058" s="207" t="s">
        <v>3055</v>
      </c>
      <c r="G1058" s="208" t="s">
        <v>272</v>
      </c>
      <c r="H1058" s="209">
        <v>1</v>
      </c>
      <c r="I1058" s="210"/>
      <c r="J1058" s="211">
        <f t="shared" si="20"/>
        <v>0</v>
      </c>
      <c r="K1058" s="207" t="s">
        <v>21</v>
      </c>
      <c r="L1058" s="62"/>
      <c r="M1058" s="212" t="s">
        <v>21</v>
      </c>
      <c r="N1058" s="213" t="s">
        <v>42</v>
      </c>
      <c r="O1058" s="43"/>
      <c r="P1058" s="214">
        <f t="shared" si="21"/>
        <v>0</v>
      </c>
      <c r="Q1058" s="214">
        <v>0</v>
      </c>
      <c r="R1058" s="214">
        <f t="shared" si="22"/>
        <v>0</v>
      </c>
      <c r="S1058" s="214">
        <v>0</v>
      </c>
      <c r="T1058" s="215">
        <f t="shared" si="23"/>
        <v>0</v>
      </c>
      <c r="AR1058" s="25" t="s">
        <v>286</v>
      </c>
      <c r="AT1058" s="25" t="s">
        <v>170</v>
      </c>
      <c r="AU1058" s="25" t="s">
        <v>80</v>
      </c>
      <c r="AY1058" s="25" t="s">
        <v>168</v>
      </c>
      <c r="BE1058" s="216">
        <f t="shared" si="24"/>
        <v>0</v>
      </c>
      <c r="BF1058" s="216">
        <f t="shared" si="25"/>
        <v>0</v>
      </c>
      <c r="BG1058" s="216">
        <f t="shared" si="26"/>
        <v>0</v>
      </c>
      <c r="BH1058" s="216">
        <f t="shared" si="27"/>
        <v>0</v>
      </c>
      <c r="BI1058" s="216">
        <f t="shared" si="28"/>
        <v>0</v>
      </c>
      <c r="BJ1058" s="25" t="s">
        <v>78</v>
      </c>
      <c r="BK1058" s="216">
        <f t="shared" si="29"/>
        <v>0</v>
      </c>
      <c r="BL1058" s="25" t="s">
        <v>286</v>
      </c>
      <c r="BM1058" s="25" t="s">
        <v>3056</v>
      </c>
    </row>
    <row r="1059" spans="2:65" s="1" customFormat="1" ht="22.5" customHeight="1">
      <c r="B1059" s="42"/>
      <c r="C1059" s="205" t="s">
        <v>1624</v>
      </c>
      <c r="D1059" s="205" t="s">
        <v>170</v>
      </c>
      <c r="E1059" s="206" t="s">
        <v>3057</v>
      </c>
      <c r="F1059" s="207" t="s">
        <v>3058</v>
      </c>
      <c r="G1059" s="208" t="s">
        <v>272</v>
      </c>
      <c r="H1059" s="209">
        <v>1</v>
      </c>
      <c r="I1059" s="210"/>
      <c r="J1059" s="211">
        <f t="shared" si="20"/>
        <v>0</v>
      </c>
      <c r="K1059" s="207" t="s">
        <v>21</v>
      </c>
      <c r="L1059" s="62"/>
      <c r="M1059" s="212" t="s">
        <v>21</v>
      </c>
      <c r="N1059" s="280" t="s">
        <v>42</v>
      </c>
      <c r="O1059" s="281"/>
      <c r="P1059" s="282">
        <f t="shared" si="21"/>
        <v>0</v>
      </c>
      <c r="Q1059" s="282">
        <v>0</v>
      </c>
      <c r="R1059" s="282">
        <f t="shared" si="22"/>
        <v>0</v>
      </c>
      <c r="S1059" s="282">
        <v>0</v>
      </c>
      <c r="T1059" s="283">
        <f t="shared" si="23"/>
        <v>0</v>
      </c>
      <c r="AR1059" s="25" t="s">
        <v>286</v>
      </c>
      <c r="AT1059" s="25" t="s">
        <v>170</v>
      </c>
      <c r="AU1059" s="25" t="s">
        <v>80</v>
      </c>
      <c r="AY1059" s="25" t="s">
        <v>168</v>
      </c>
      <c r="BE1059" s="216">
        <f t="shared" si="24"/>
        <v>0</v>
      </c>
      <c r="BF1059" s="216">
        <f t="shared" si="25"/>
        <v>0</v>
      </c>
      <c r="BG1059" s="216">
        <f t="shared" si="26"/>
        <v>0</v>
      </c>
      <c r="BH1059" s="216">
        <f t="shared" si="27"/>
        <v>0</v>
      </c>
      <c r="BI1059" s="216">
        <f t="shared" si="28"/>
        <v>0</v>
      </c>
      <c r="BJ1059" s="25" t="s">
        <v>78</v>
      </c>
      <c r="BK1059" s="216">
        <f t="shared" si="29"/>
        <v>0</v>
      </c>
      <c r="BL1059" s="25" t="s">
        <v>286</v>
      </c>
      <c r="BM1059" s="25" t="s">
        <v>3059</v>
      </c>
    </row>
    <row r="1060" spans="2:65" s="1" customFormat="1" ht="6.95" customHeight="1">
      <c r="B1060" s="57"/>
      <c r="C1060" s="58"/>
      <c r="D1060" s="58"/>
      <c r="E1060" s="58"/>
      <c r="F1060" s="58"/>
      <c r="G1060" s="58"/>
      <c r="H1060" s="58"/>
      <c r="I1060" s="149"/>
      <c r="J1060" s="58"/>
      <c r="K1060" s="58"/>
      <c r="L1060" s="62"/>
    </row>
  </sheetData>
  <sheetProtection password="CC35" sheet="1" objects="1" scenarios="1" formatCells="0" formatColumns="0" formatRows="0" sort="0" autoFilter="0"/>
  <autoFilter ref="C103:K1059"/>
  <mergeCells count="12">
    <mergeCell ref="G1:H1"/>
    <mergeCell ref="L2:V2"/>
    <mergeCell ref="E49:H49"/>
    <mergeCell ref="E51:H51"/>
    <mergeCell ref="E92:H92"/>
    <mergeCell ref="E94:H94"/>
    <mergeCell ref="E96:H9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10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8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9" t="s">
        <v>113</v>
      </c>
      <c r="H1" s="419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1"/>
      <c r="M2" s="411"/>
      <c r="N2" s="411"/>
      <c r="O2" s="411"/>
      <c r="P2" s="411"/>
      <c r="Q2" s="411"/>
      <c r="R2" s="411"/>
      <c r="S2" s="411"/>
      <c r="T2" s="411"/>
      <c r="U2" s="411"/>
      <c r="V2" s="411"/>
      <c r="AT2" s="25" t="s">
        <v>102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2" t="str">
        <f>'Rekapitulace stavby'!K6</f>
        <v>Zateplení budovy a výměna oken, odloučené pracoviště Jilemnického 2 - příprava</v>
      </c>
      <c r="F7" s="413"/>
      <c r="G7" s="413"/>
      <c r="H7" s="413"/>
      <c r="I7" s="127"/>
      <c r="J7" s="30"/>
      <c r="K7" s="32"/>
    </row>
    <row r="8" spans="1:70">
      <c r="B8" s="29"/>
      <c r="C8" s="30"/>
      <c r="D8" s="38" t="s">
        <v>118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2" t="s">
        <v>2166</v>
      </c>
      <c r="F9" s="414"/>
      <c r="G9" s="414"/>
      <c r="H9" s="414"/>
      <c r="I9" s="128"/>
      <c r="J9" s="43"/>
      <c r="K9" s="46"/>
    </row>
    <row r="10" spans="1:70" s="1" customFormat="1">
      <c r="B10" s="42"/>
      <c r="C10" s="43"/>
      <c r="D10" s="38" t="s">
        <v>120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5" t="s">
        <v>3060</v>
      </c>
      <c r="F11" s="414"/>
      <c r="G11" s="414"/>
      <c r="H11" s="414"/>
      <c r="I11" s="128"/>
      <c r="J11" s="43"/>
      <c r="K11" s="46"/>
    </row>
    <row r="12" spans="1:70" s="1" customFormat="1" ht="13.5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9.10.2017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">
        <v>21</v>
      </c>
      <c r="K16" s="46"/>
    </row>
    <row r="17" spans="2:11" s="1" customFormat="1" ht="18" customHeight="1">
      <c r="B17" s="42"/>
      <c r="C17" s="43"/>
      <c r="D17" s="43"/>
      <c r="E17" s="36" t="s">
        <v>29</v>
      </c>
      <c r="F17" s="43"/>
      <c r="G17" s="43"/>
      <c r="H17" s="43"/>
      <c r="I17" s="129" t="s">
        <v>30</v>
      </c>
      <c r="J17" s="36" t="s">
        <v>21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31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30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33</v>
      </c>
      <c r="E22" s="43"/>
      <c r="F22" s="43"/>
      <c r="G22" s="43"/>
      <c r="H22" s="43"/>
      <c r="I22" s="129" t="s">
        <v>28</v>
      </c>
      <c r="J22" s="36" t="s">
        <v>21</v>
      </c>
      <c r="K22" s="46"/>
    </row>
    <row r="23" spans="2:11" s="1" customFormat="1" ht="18" customHeight="1">
      <c r="B23" s="42"/>
      <c r="C23" s="43"/>
      <c r="D23" s="43"/>
      <c r="E23" s="36" t="s">
        <v>34</v>
      </c>
      <c r="F23" s="43"/>
      <c r="G23" s="43"/>
      <c r="H23" s="43"/>
      <c r="I23" s="129" t="s">
        <v>30</v>
      </c>
      <c r="J23" s="36" t="s">
        <v>21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36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7" t="s">
        <v>21</v>
      </c>
      <c r="F26" s="377"/>
      <c r="G26" s="377"/>
      <c r="H26" s="377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37</v>
      </c>
      <c r="E29" s="43"/>
      <c r="F29" s="43"/>
      <c r="G29" s="43"/>
      <c r="H29" s="43"/>
      <c r="I29" s="128"/>
      <c r="J29" s="138">
        <f>ROUND(J84,2)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39</v>
      </c>
      <c r="G31" s="43"/>
      <c r="H31" s="43"/>
      <c r="I31" s="139" t="s">
        <v>38</v>
      </c>
      <c r="J31" s="47" t="s">
        <v>40</v>
      </c>
      <c r="K31" s="46"/>
    </row>
    <row r="32" spans="2:11" s="1" customFormat="1" ht="14.45" customHeight="1">
      <c r="B32" s="42"/>
      <c r="C32" s="43"/>
      <c r="D32" s="50" t="s">
        <v>41</v>
      </c>
      <c r="E32" s="50" t="s">
        <v>42</v>
      </c>
      <c r="F32" s="140">
        <f>ROUND(SUM(BE84:BE87), 2)</f>
        <v>0</v>
      </c>
      <c r="G32" s="43"/>
      <c r="H32" s="43"/>
      <c r="I32" s="141">
        <v>0.21</v>
      </c>
      <c r="J32" s="140">
        <f>ROUND(ROUND((SUM(BE84:BE87)),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43</v>
      </c>
      <c r="F33" s="140">
        <f>ROUND(SUM(BF84:BF87), 2)</f>
        <v>0</v>
      </c>
      <c r="G33" s="43"/>
      <c r="H33" s="43"/>
      <c r="I33" s="141">
        <v>0.15</v>
      </c>
      <c r="J33" s="140">
        <f>ROUND(ROUND((SUM(BF84:BF87)),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ROUND(SUM(BG84:BG87),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45</v>
      </c>
      <c r="F35" s="140">
        <f>ROUND(SUM(BH84:BH87),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46</v>
      </c>
      <c r="F36" s="140">
        <f>ROUND(SUM(BI84:BI87),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47</v>
      </c>
      <c r="E38" s="80"/>
      <c r="F38" s="80"/>
      <c r="G38" s="144" t="s">
        <v>48</v>
      </c>
      <c r="H38" s="145" t="s">
        <v>49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122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2" t="str">
        <f>E7</f>
        <v>Zateplení budovy a výměna oken, odloučené pracoviště Jilemnického 2 - příprava</v>
      </c>
      <c r="F47" s="413"/>
      <c r="G47" s="413"/>
      <c r="H47" s="413"/>
      <c r="I47" s="128"/>
      <c r="J47" s="43"/>
      <c r="K47" s="46"/>
    </row>
    <row r="48" spans="2:11">
      <c r="B48" s="29"/>
      <c r="C48" s="38" t="s">
        <v>118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2" t="s">
        <v>2166</v>
      </c>
      <c r="F49" s="414"/>
      <c r="G49" s="414"/>
      <c r="H49" s="414"/>
      <c r="I49" s="128"/>
      <c r="J49" s="43"/>
      <c r="K49" s="46"/>
    </row>
    <row r="50" spans="2:47" s="1" customFormat="1" ht="14.45" customHeight="1">
      <c r="B50" s="42"/>
      <c r="C50" s="38" t="s">
        <v>120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5" t="str">
        <f>E11</f>
        <v>022 - Elektroinstalace</v>
      </c>
      <c r="F51" s="414"/>
      <c r="G51" s="414"/>
      <c r="H51" s="414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Hodonín</v>
      </c>
      <c r="G53" s="43"/>
      <c r="H53" s="43"/>
      <c r="I53" s="129" t="s">
        <v>25</v>
      </c>
      <c r="J53" s="130" t="str">
        <f>IF(J14="","",J14)</f>
        <v>9.10.2017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>
      <c r="B55" s="42"/>
      <c r="C55" s="38" t="s">
        <v>27</v>
      </c>
      <c r="D55" s="43"/>
      <c r="E55" s="43"/>
      <c r="F55" s="36" t="str">
        <f>E17</f>
        <v>ISŠ Hodonín, příspěvková organizace</v>
      </c>
      <c r="G55" s="43"/>
      <c r="H55" s="43"/>
      <c r="I55" s="129" t="s">
        <v>33</v>
      </c>
      <c r="J55" s="36" t="str">
        <f>E23</f>
        <v>Smart projekt CZ s.r.o.</v>
      </c>
      <c r="K55" s="46"/>
    </row>
    <row r="56" spans="2:47" s="1" customFormat="1" ht="14.45" customHeight="1">
      <c r="B56" s="42"/>
      <c r="C56" s="38" t="s">
        <v>31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123</v>
      </c>
      <c r="D58" s="142"/>
      <c r="E58" s="142"/>
      <c r="F58" s="142"/>
      <c r="G58" s="142"/>
      <c r="H58" s="142"/>
      <c r="I58" s="155"/>
      <c r="J58" s="156" t="s">
        <v>124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125</v>
      </c>
      <c r="D60" s="43"/>
      <c r="E60" s="43"/>
      <c r="F60" s="43"/>
      <c r="G60" s="43"/>
      <c r="H60" s="43"/>
      <c r="I60" s="128"/>
      <c r="J60" s="138">
        <f>J84</f>
        <v>0</v>
      </c>
      <c r="K60" s="46"/>
      <c r="AU60" s="25" t="s">
        <v>126</v>
      </c>
    </row>
    <row r="61" spans="2:47" s="8" customFormat="1" ht="24.95" customHeight="1">
      <c r="B61" s="159"/>
      <c r="C61" s="160"/>
      <c r="D61" s="161" t="s">
        <v>2087</v>
      </c>
      <c r="E61" s="162"/>
      <c r="F61" s="162"/>
      <c r="G61" s="162"/>
      <c r="H61" s="162"/>
      <c r="I61" s="163"/>
      <c r="J61" s="164">
        <f>J85</f>
        <v>0</v>
      </c>
      <c r="K61" s="165"/>
    </row>
    <row r="62" spans="2:47" s="9" customFormat="1" ht="19.899999999999999" customHeight="1">
      <c r="B62" s="166"/>
      <c r="C62" s="167"/>
      <c r="D62" s="168" t="s">
        <v>2088</v>
      </c>
      <c r="E62" s="169"/>
      <c r="F62" s="169"/>
      <c r="G62" s="169"/>
      <c r="H62" s="169"/>
      <c r="I62" s="170"/>
      <c r="J62" s="171">
        <f>J86</f>
        <v>0</v>
      </c>
      <c r="K62" s="172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9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52"/>
      <c r="J68" s="61"/>
      <c r="K68" s="61"/>
      <c r="L68" s="62"/>
    </row>
    <row r="69" spans="2:12" s="1" customFormat="1" ht="36.950000000000003" customHeight="1">
      <c r="B69" s="42"/>
      <c r="C69" s="63" t="s">
        <v>152</v>
      </c>
      <c r="D69" s="64"/>
      <c r="E69" s="64"/>
      <c r="F69" s="64"/>
      <c r="G69" s="64"/>
      <c r="H69" s="64"/>
      <c r="I69" s="173"/>
      <c r="J69" s="64"/>
      <c r="K69" s="64"/>
      <c r="L69" s="62"/>
    </row>
    <row r="70" spans="2:12" s="1" customFormat="1" ht="6.95" customHeight="1">
      <c r="B70" s="42"/>
      <c r="C70" s="64"/>
      <c r="D70" s="64"/>
      <c r="E70" s="64"/>
      <c r="F70" s="64"/>
      <c r="G70" s="64"/>
      <c r="H70" s="64"/>
      <c r="I70" s="173"/>
      <c r="J70" s="64"/>
      <c r="K70" s="64"/>
      <c r="L70" s="62"/>
    </row>
    <row r="71" spans="2:12" s="1" customFormat="1" ht="14.45" customHeight="1">
      <c r="B71" s="42"/>
      <c r="C71" s="66" t="s">
        <v>18</v>
      </c>
      <c r="D71" s="64"/>
      <c r="E71" s="64"/>
      <c r="F71" s="64"/>
      <c r="G71" s="64"/>
      <c r="H71" s="64"/>
      <c r="I71" s="173"/>
      <c r="J71" s="64"/>
      <c r="K71" s="64"/>
      <c r="L71" s="62"/>
    </row>
    <row r="72" spans="2:12" s="1" customFormat="1" ht="22.5" customHeight="1">
      <c r="B72" s="42"/>
      <c r="C72" s="64"/>
      <c r="D72" s="64"/>
      <c r="E72" s="416" t="str">
        <f>E7</f>
        <v>Zateplení budovy a výměna oken, odloučené pracoviště Jilemnického 2 - příprava</v>
      </c>
      <c r="F72" s="417"/>
      <c r="G72" s="417"/>
      <c r="H72" s="417"/>
      <c r="I72" s="173"/>
      <c r="J72" s="64"/>
      <c r="K72" s="64"/>
      <c r="L72" s="62"/>
    </row>
    <row r="73" spans="2:12">
      <c r="B73" s="29"/>
      <c r="C73" s="66" t="s">
        <v>118</v>
      </c>
      <c r="D73" s="174"/>
      <c r="E73" s="174"/>
      <c r="F73" s="174"/>
      <c r="G73" s="174"/>
      <c r="H73" s="174"/>
      <c r="J73" s="174"/>
      <c r="K73" s="174"/>
      <c r="L73" s="175"/>
    </row>
    <row r="74" spans="2:12" s="1" customFormat="1" ht="22.5" customHeight="1">
      <c r="B74" s="42"/>
      <c r="C74" s="64"/>
      <c r="D74" s="64"/>
      <c r="E74" s="416" t="s">
        <v>2166</v>
      </c>
      <c r="F74" s="418"/>
      <c r="G74" s="418"/>
      <c r="H74" s="418"/>
      <c r="I74" s="173"/>
      <c r="J74" s="64"/>
      <c r="K74" s="64"/>
      <c r="L74" s="62"/>
    </row>
    <row r="75" spans="2:12" s="1" customFormat="1" ht="14.45" customHeight="1">
      <c r="B75" s="42"/>
      <c r="C75" s="66" t="s">
        <v>120</v>
      </c>
      <c r="D75" s="64"/>
      <c r="E75" s="64"/>
      <c r="F75" s="64"/>
      <c r="G75" s="64"/>
      <c r="H75" s="64"/>
      <c r="I75" s="173"/>
      <c r="J75" s="64"/>
      <c r="K75" s="64"/>
      <c r="L75" s="62"/>
    </row>
    <row r="76" spans="2:12" s="1" customFormat="1" ht="23.25" customHeight="1">
      <c r="B76" s="42"/>
      <c r="C76" s="64"/>
      <c r="D76" s="64"/>
      <c r="E76" s="388" t="str">
        <f>E11</f>
        <v>022 - Elektroinstalace</v>
      </c>
      <c r="F76" s="418"/>
      <c r="G76" s="418"/>
      <c r="H76" s="418"/>
      <c r="I76" s="173"/>
      <c r="J76" s="64"/>
      <c r="K76" s="64"/>
      <c r="L76" s="62"/>
    </row>
    <row r="77" spans="2:12" s="1" customFormat="1" ht="6.95" customHeight="1">
      <c r="B77" s="42"/>
      <c r="C77" s="64"/>
      <c r="D77" s="64"/>
      <c r="E77" s="64"/>
      <c r="F77" s="64"/>
      <c r="G77" s="64"/>
      <c r="H77" s="64"/>
      <c r="I77" s="173"/>
      <c r="J77" s="64"/>
      <c r="K77" s="64"/>
      <c r="L77" s="62"/>
    </row>
    <row r="78" spans="2:12" s="1" customFormat="1" ht="18" customHeight="1">
      <c r="B78" s="42"/>
      <c r="C78" s="66" t="s">
        <v>23</v>
      </c>
      <c r="D78" s="64"/>
      <c r="E78" s="64"/>
      <c r="F78" s="176" t="str">
        <f>F14</f>
        <v>Hodonín</v>
      </c>
      <c r="G78" s="64"/>
      <c r="H78" s="64"/>
      <c r="I78" s="177" t="s">
        <v>25</v>
      </c>
      <c r="J78" s="74" t="str">
        <f>IF(J14="","",J14)</f>
        <v>9.10.2017</v>
      </c>
      <c r="K78" s="64"/>
      <c r="L78" s="62"/>
    </row>
    <row r="79" spans="2:12" s="1" customFormat="1" ht="6.95" customHeight="1">
      <c r="B79" s="42"/>
      <c r="C79" s="64"/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>
      <c r="B80" s="42"/>
      <c r="C80" s="66" t="s">
        <v>27</v>
      </c>
      <c r="D80" s="64"/>
      <c r="E80" s="64"/>
      <c r="F80" s="176" t="str">
        <f>E17</f>
        <v>ISŠ Hodonín, příspěvková organizace</v>
      </c>
      <c r="G80" s="64"/>
      <c r="H80" s="64"/>
      <c r="I80" s="177" t="s">
        <v>33</v>
      </c>
      <c r="J80" s="176" t="str">
        <f>E23</f>
        <v>Smart projekt CZ s.r.o.</v>
      </c>
      <c r="K80" s="64"/>
      <c r="L80" s="62"/>
    </row>
    <row r="81" spans="2:65" s="1" customFormat="1" ht="14.45" customHeight="1">
      <c r="B81" s="42"/>
      <c r="C81" s="66" t="s">
        <v>31</v>
      </c>
      <c r="D81" s="64"/>
      <c r="E81" s="64"/>
      <c r="F81" s="176" t="str">
        <f>IF(E20="","",E20)</f>
        <v/>
      </c>
      <c r="G81" s="64"/>
      <c r="H81" s="64"/>
      <c r="I81" s="173"/>
      <c r="J81" s="64"/>
      <c r="K81" s="64"/>
      <c r="L81" s="62"/>
    </row>
    <row r="82" spans="2:65" s="1" customFormat="1" ht="10.35" customHeight="1">
      <c r="B82" s="42"/>
      <c r="C82" s="64"/>
      <c r="D82" s="64"/>
      <c r="E82" s="64"/>
      <c r="F82" s="64"/>
      <c r="G82" s="64"/>
      <c r="H82" s="64"/>
      <c r="I82" s="173"/>
      <c r="J82" s="64"/>
      <c r="K82" s="64"/>
      <c r="L82" s="62"/>
    </row>
    <row r="83" spans="2:65" s="10" customFormat="1" ht="29.25" customHeight="1">
      <c r="B83" s="178"/>
      <c r="C83" s="179" t="s">
        <v>153</v>
      </c>
      <c r="D83" s="180" t="s">
        <v>56</v>
      </c>
      <c r="E83" s="180" t="s">
        <v>52</v>
      </c>
      <c r="F83" s="180" t="s">
        <v>154</v>
      </c>
      <c r="G83" s="180" t="s">
        <v>155</v>
      </c>
      <c r="H83" s="180" t="s">
        <v>156</v>
      </c>
      <c r="I83" s="181" t="s">
        <v>157</v>
      </c>
      <c r="J83" s="180" t="s">
        <v>124</v>
      </c>
      <c r="K83" s="182" t="s">
        <v>158</v>
      </c>
      <c r="L83" s="183"/>
      <c r="M83" s="82" t="s">
        <v>159</v>
      </c>
      <c r="N83" s="83" t="s">
        <v>41</v>
      </c>
      <c r="O83" s="83" t="s">
        <v>160</v>
      </c>
      <c r="P83" s="83" t="s">
        <v>161</v>
      </c>
      <c r="Q83" s="83" t="s">
        <v>162</v>
      </c>
      <c r="R83" s="83" t="s">
        <v>163</v>
      </c>
      <c r="S83" s="83" t="s">
        <v>164</v>
      </c>
      <c r="T83" s="84" t="s">
        <v>165</v>
      </c>
    </row>
    <row r="84" spans="2:65" s="1" customFormat="1" ht="29.25" customHeight="1">
      <c r="B84" s="42"/>
      <c r="C84" s="88" t="s">
        <v>125</v>
      </c>
      <c r="D84" s="64"/>
      <c r="E84" s="64"/>
      <c r="F84" s="64"/>
      <c r="G84" s="64"/>
      <c r="H84" s="64"/>
      <c r="I84" s="173"/>
      <c r="J84" s="184">
        <f>BK84</f>
        <v>0</v>
      </c>
      <c r="K84" s="64"/>
      <c r="L84" s="62"/>
      <c r="M84" s="85"/>
      <c r="N84" s="86"/>
      <c r="O84" s="86"/>
      <c r="P84" s="185">
        <f>P85</f>
        <v>0</v>
      </c>
      <c r="Q84" s="86"/>
      <c r="R84" s="185">
        <f>R85</f>
        <v>0</v>
      </c>
      <c r="S84" s="86"/>
      <c r="T84" s="186">
        <f>T85</f>
        <v>0</v>
      </c>
      <c r="AT84" s="25" t="s">
        <v>70</v>
      </c>
      <c r="AU84" s="25" t="s">
        <v>126</v>
      </c>
      <c r="BK84" s="187">
        <f>BK85</f>
        <v>0</v>
      </c>
    </row>
    <row r="85" spans="2:65" s="11" customFormat="1" ht="37.35" customHeight="1">
      <c r="B85" s="188"/>
      <c r="C85" s="189"/>
      <c r="D85" s="190" t="s">
        <v>70</v>
      </c>
      <c r="E85" s="191" t="s">
        <v>253</v>
      </c>
      <c r="F85" s="191" t="s">
        <v>2089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</f>
        <v>0</v>
      </c>
      <c r="Q85" s="196"/>
      <c r="R85" s="197">
        <f>R86</f>
        <v>0</v>
      </c>
      <c r="S85" s="196"/>
      <c r="T85" s="198">
        <f>T86</f>
        <v>0</v>
      </c>
      <c r="AR85" s="199" t="s">
        <v>190</v>
      </c>
      <c r="AT85" s="200" t="s">
        <v>70</v>
      </c>
      <c r="AU85" s="200" t="s">
        <v>71</v>
      </c>
      <c r="AY85" s="199" t="s">
        <v>168</v>
      </c>
      <c r="BK85" s="201">
        <f>BK86</f>
        <v>0</v>
      </c>
    </row>
    <row r="86" spans="2:65" s="11" customFormat="1" ht="19.899999999999999" customHeight="1">
      <c r="B86" s="188"/>
      <c r="C86" s="189"/>
      <c r="D86" s="202" t="s">
        <v>70</v>
      </c>
      <c r="E86" s="203" t="s">
        <v>2090</v>
      </c>
      <c r="F86" s="203" t="s">
        <v>2091</v>
      </c>
      <c r="G86" s="189"/>
      <c r="H86" s="189"/>
      <c r="I86" s="192"/>
      <c r="J86" s="204">
        <f>BK86</f>
        <v>0</v>
      </c>
      <c r="K86" s="189"/>
      <c r="L86" s="194"/>
      <c r="M86" s="195"/>
      <c r="N86" s="196"/>
      <c r="O86" s="196"/>
      <c r="P86" s="197">
        <f>P87</f>
        <v>0</v>
      </c>
      <c r="Q86" s="196"/>
      <c r="R86" s="197">
        <f>R87</f>
        <v>0</v>
      </c>
      <c r="S86" s="196"/>
      <c r="T86" s="198">
        <f>T87</f>
        <v>0</v>
      </c>
      <c r="AR86" s="199" t="s">
        <v>190</v>
      </c>
      <c r="AT86" s="200" t="s">
        <v>70</v>
      </c>
      <c r="AU86" s="200" t="s">
        <v>78</v>
      </c>
      <c r="AY86" s="199" t="s">
        <v>168</v>
      </c>
      <c r="BK86" s="201">
        <f>BK87</f>
        <v>0</v>
      </c>
    </row>
    <row r="87" spans="2:65" s="1" customFormat="1" ht="22.5" customHeight="1">
      <c r="B87" s="42"/>
      <c r="C87" s="205" t="s">
        <v>78</v>
      </c>
      <c r="D87" s="205" t="s">
        <v>170</v>
      </c>
      <c r="E87" s="206" t="s">
        <v>2092</v>
      </c>
      <c r="F87" s="207" t="s">
        <v>87</v>
      </c>
      <c r="G87" s="208" t="s">
        <v>336</v>
      </c>
      <c r="H87" s="209">
        <v>1</v>
      </c>
      <c r="I87" s="210"/>
      <c r="J87" s="211">
        <f>ROUND(I87*H87,2)</f>
        <v>0</v>
      </c>
      <c r="K87" s="207" t="s">
        <v>21</v>
      </c>
      <c r="L87" s="62"/>
      <c r="M87" s="212" t="s">
        <v>21</v>
      </c>
      <c r="N87" s="280" t="s">
        <v>42</v>
      </c>
      <c r="O87" s="281"/>
      <c r="P87" s="282">
        <f>O87*H87</f>
        <v>0</v>
      </c>
      <c r="Q87" s="282">
        <v>0</v>
      </c>
      <c r="R87" s="282">
        <f>Q87*H87</f>
        <v>0</v>
      </c>
      <c r="S87" s="282">
        <v>0</v>
      </c>
      <c r="T87" s="283">
        <f>S87*H87</f>
        <v>0</v>
      </c>
      <c r="AR87" s="25" t="s">
        <v>826</v>
      </c>
      <c r="AT87" s="25" t="s">
        <v>170</v>
      </c>
      <c r="AU87" s="25" t="s">
        <v>80</v>
      </c>
      <c r="AY87" s="25" t="s">
        <v>168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25" t="s">
        <v>78</v>
      </c>
      <c r="BK87" s="216">
        <f>ROUND(I87*H87,2)</f>
        <v>0</v>
      </c>
      <c r="BL87" s="25" t="s">
        <v>826</v>
      </c>
      <c r="BM87" s="25" t="s">
        <v>3061</v>
      </c>
    </row>
    <row r="88" spans="2:65" s="1" customFormat="1" ht="6.95" customHeight="1">
      <c r="B88" s="57"/>
      <c r="C88" s="58"/>
      <c r="D88" s="58"/>
      <c r="E88" s="58"/>
      <c r="F88" s="58"/>
      <c r="G88" s="58"/>
      <c r="H88" s="58"/>
      <c r="I88" s="149"/>
      <c r="J88" s="58"/>
      <c r="K88" s="58"/>
      <c r="L88" s="62"/>
    </row>
  </sheetData>
  <sheetProtection password="CC35" sheet="1" objects="1" scenarios="1" formatCells="0" formatColumns="0" formatRows="0" sort="0" autoFilter="0"/>
  <autoFilter ref="C83:K87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9" t="s">
        <v>113</v>
      </c>
      <c r="H1" s="419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1"/>
      <c r="M2" s="411"/>
      <c r="N2" s="411"/>
      <c r="O2" s="411"/>
      <c r="P2" s="411"/>
      <c r="Q2" s="411"/>
      <c r="R2" s="411"/>
      <c r="S2" s="411"/>
      <c r="T2" s="411"/>
      <c r="U2" s="411"/>
      <c r="V2" s="411"/>
      <c r="AT2" s="25" t="s">
        <v>104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2" t="str">
        <f>'Rekapitulace stavby'!K6</f>
        <v>Zateplení budovy a výměna oken, odloučené pracoviště Jilemnického 2 - příprava</v>
      </c>
      <c r="F7" s="413"/>
      <c r="G7" s="413"/>
      <c r="H7" s="413"/>
      <c r="I7" s="127"/>
      <c r="J7" s="30"/>
      <c r="K7" s="32"/>
    </row>
    <row r="8" spans="1:70">
      <c r="B8" s="29"/>
      <c r="C8" s="30"/>
      <c r="D8" s="38" t="s">
        <v>118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2" t="s">
        <v>2166</v>
      </c>
      <c r="F9" s="414"/>
      <c r="G9" s="414"/>
      <c r="H9" s="414"/>
      <c r="I9" s="128"/>
      <c r="J9" s="43"/>
      <c r="K9" s="46"/>
    </row>
    <row r="10" spans="1:70" s="1" customFormat="1">
      <c r="B10" s="42"/>
      <c r="C10" s="43"/>
      <c r="D10" s="38" t="s">
        <v>120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5" t="s">
        <v>3062</v>
      </c>
      <c r="F11" s="414"/>
      <c r="G11" s="414"/>
      <c r="H11" s="414"/>
      <c r="I11" s="128"/>
      <c r="J11" s="43"/>
      <c r="K11" s="46"/>
    </row>
    <row r="12" spans="1:70" s="1" customFormat="1" ht="13.5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9.10.2017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">
        <v>21</v>
      </c>
      <c r="K16" s="46"/>
    </row>
    <row r="17" spans="2:11" s="1" customFormat="1" ht="18" customHeight="1">
      <c r="B17" s="42"/>
      <c r="C17" s="43"/>
      <c r="D17" s="43"/>
      <c r="E17" s="36" t="s">
        <v>29</v>
      </c>
      <c r="F17" s="43"/>
      <c r="G17" s="43"/>
      <c r="H17" s="43"/>
      <c r="I17" s="129" t="s">
        <v>30</v>
      </c>
      <c r="J17" s="36" t="s">
        <v>21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31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30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33</v>
      </c>
      <c r="E22" s="43"/>
      <c r="F22" s="43"/>
      <c r="G22" s="43"/>
      <c r="H22" s="43"/>
      <c r="I22" s="129" t="s">
        <v>28</v>
      </c>
      <c r="J22" s="36" t="s">
        <v>21</v>
      </c>
      <c r="K22" s="46"/>
    </row>
    <row r="23" spans="2:11" s="1" customFormat="1" ht="18" customHeight="1">
      <c r="B23" s="42"/>
      <c r="C23" s="43"/>
      <c r="D23" s="43"/>
      <c r="E23" s="36" t="s">
        <v>34</v>
      </c>
      <c r="F23" s="43"/>
      <c r="G23" s="43"/>
      <c r="H23" s="43"/>
      <c r="I23" s="129" t="s">
        <v>30</v>
      </c>
      <c r="J23" s="36" t="s">
        <v>21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36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7" t="s">
        <v>21</v>
      </c>
      <c r="F26" s="377"/>
      <c r="G26" s="377"/>
      <c r="H26" s="377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37</v>
      </c>
      <c r="E29" s="43"/>
      <c r="F29" s="43"/>
      <c r="G29" s="43"/>
      <c r="H29" s="43"/>
      <c r="I29" s="128"/>
      <c r="J29" s="138">
        <f>ROUND(J84,2)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39</v>
      </c>
      <c r="G31" s="43"/>
      <c r="H31" s="43"/>
      <c r="I31" s="139" t="s">
        <v>38</v>
      </c>
      <c r="J31" s="47" t="s">
        <v>40</v>
      </c>
      <c r="K31" s="46"/>
    </row>
    <row r="32" spans="2:11" s="1" customFormat="1" ht="14.45" customHeight="1">
      <c r="B32" s="42"/>
      <c r="C32" s="43"/>
      <c r="D32" s="50" t="s">
        <v>41</v>
      </c>
      <c r="E32" s="50" t="s">
        <v>42</v>
      </c>
      <c r="F32" s="140">
        <f>ROUND(SUM(BE84:BE98), 2)</f>
        <v>0</v>
      </c>
      <c r="G32" s="43"/>
      <c r="H32" s="43"/>
      <c r="I32" s="141">
        <v>0.21</v>
      </c>
      <c r="J32" s="140">
        <f>ROUND(ROUND((SUM(BE84:BE98)),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43</v>
      </c>
      <c r="F33" s="140">
        <f>ROUND(SUM(BF84:BF98), 2)</f>
        <v>0</v>
      </c>
      <c r="G33" s="43"/>
      <c r="H33" s="43"/>
      <c r="I33" s="141">
        <v>0.15</v>
      </c>
      <c r="J33" s="140">
        <f>ROUND(ROUND((SUM(BF84:BF98)),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ROUND(SUM(BG84:BG98),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45</v>
      </c>
      <c r="F35" s="140">
        <f>ROUND(SUM(BH84:BH98),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46</v>
      </c>
      <c r="F36" s="140">
        <f>ROUND(SUM(BI84:BI98),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47</v>
      </c>
      <c r="E38" s="80"/>
      <c r="F38" s="80"/>
      <c r="G38" s="144" t="s">
        <v>48</v>
      </c>
      <c r="H38" s="145" t="s">
        <v>49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122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2" t="str">
        <f>E7</f>
        <v>Zateplení budovy a výměna oken, odloučené pracoviště Jilemnického 2 - příprava</v>
      </c>
      <c r="F47" s="413"/>
      <c r="G47" s="413"/>
      <c r="H47" s="413"/>
      <c r="I47" s="128"/>
      <c r="J47" s="43"/>
      <c r="K47" s="46"/>
    </row>
    <row r="48" spans="2:11">
      <c r="B48" s="29"/>
      <c r="C48" s="38" t="s">
        <v>118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2" t="s">
        <v>2166</v>
      </c>
      <c r="F49" s="414"/>
      <c r="G49" s="414"/>
      <c r="H49" s="414"/>
      <c r="I49" s="128"/>
      <c r="J49" s="43"/>
      <c r="K49" s="46"/>
    </row>
    <row r="50" spans="2:47" s="1" customFormat="1" ht="14.45" customHeight="1">
      <c r="B50" s="42"/>
      <c r="C50" s="38" t="s">
        <v>120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5" t="str">
        <f>E11</f>
        <v>024 - Příprava území</v>
      </c>
      <c r="F51" s="414"/>
      <c r="G51" s="414"/>
      <c r="H51" s="414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Hodonín</v>
      </c>
      <c r="G53" s="43"/>
      <c r="H53" s="43"/>
      <c r="I53" s="129" t="s">
        <v>25</v>
      </c>
      <c r="J53" s="130" t="str">
        <f>IF(J14="","",J14)</f>
        <v>9.10.2017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>
      <c r="B55" s="42"/>
      <c r="C55" s="38" t="s">
        <v>27</v>
      </c>
      <c r="D55" s="43"/>
      <c r="E55" s="43"/>
      <c r="F55" s="36" t="str">
        <f>E17</f>
        <v>ISŠ Hodonín, příspěvková organizace</v>
      </c>
      <c r="G55" s="43"/>
      <c r="H55" s="43"/>
      <c r="I55" s="129" t="s">
        <v>33</v>
      </c>
      <c r="J55" s="36" t="str">
        <f>E23</f>
        <v>Smart projekt CZ s.r.o.</v>
      </c>
      <c r="K55" s="46"/>
    </row>
    <row r="56" spans="2:47" s="1" customFormat="1" ht="14.45" customHeight="1">
      <c r="B56" s="42"/>
      <c r="C56" s="38" t="s">
        <v>31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123</v>
      </c>
      <c r="D58" s="142"/>
      <c r="E58" s="142"/>
      <c r="F58" s="142"/>
      <c r="G58" s="142"/>
      <c r="H58" s="142"/>
      <c r="I58" s="155"/>
      <c r="J58" s="156" t="s">
        <v>124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125</v>
      </c>
      <c r="D60" s="43"/>
      <c r="E60" s="43"/>
      <c r="F60" s="43"/>
      <c r="G60" s="43"/>
      <c r="H60" s="43"/>
      <c r="I60" s="128"/>
      <c r="J60" s="138">
        <f>J84</f>
        <v>0</v>
      </c>
      <c r="K60" s="46"/>
      <c r="AU60" s="25" t="s">
        <v>126</v>
      </c>
    </row>
    <row r="61" spans="2:47" s="8" customFormat="1" ht="24.95" customHeight="1">
      <c r="B61" s="159"/>
      <c r="C61" s="160"/>
      <c r="D61" s="161" t="s">
        <v>127</v>
      </c>
      <c r="E61" s="162"/>
      <c r="F61" s="162"/>
      <c r="G61" s="162"/>
      <c r="H61" s="162"/>
      <c r="I61" s="163"/>
      <c r="J61" s="164">
        <f>J85</f>
        <v>0</v>
      </c>
      <c r="K61" s="165"/>
    </row>
    <row r="62" spans="2:47" s="9" customFormat="1" ht="19.899999999999999" customHeight="1">
      <c r="B62" s="166"/>
      <c r="C62" s="167"/>
      <c r="D62" s="168" t="s">
        <v>128</v>
      </c>
      <c r="E62" s="169"/>
      <c r="F62" s="169"/>
      <c r="G62" s="169"/>
      <c r="H62" s="169"/>
      <c r="I62" s="170"/>
      <c r="J62" s="171">
        <f>J86</f>
        <v>0</v>
      </c>
      <c r="K62" s="172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9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52"/>
      <c r="J68" s="61"/>
      <c r="K68" s="61"/>
      <c r="L68" s="62"/>
    </row>
    <row r="69" spans="2:12" s="1" customFormat="1" ht="36.950000000000003" customHeight="1">
      <c r="B69" s="42"/>
      <c r="C69" s="63" t="s">
        <v>152</v>
      </c>
      <c r="D69" s="64"/>
      <c r="E69" s="64"/>
      <c r="F69" s="64"/>
      <c r="G69" s="64"/>
      <c r="H69" s="64"/>
      <c r="I69" s="173"/>
      <c r="J69" s="64"/>
      <c r="K69" s="64"/>
      <c r="L69" s="62"/>
    </row>
    <row r="70" spans="2:12" s="1" customFormat="1" ht="6.95" customHeight="1">
      <c r="B70" s="42"/>
      <c r="C70" s="64"/>
      <c r="D70" s="64"/>
      <c r="E70" s="64"/>
      <c r="F70" s="64"/>
      <c r="G70" s="64"/>
      <c r="H70" s="64"/>
      <c r="I70" s="173"/>
      <c r="J70" s="64"/>
      <c r="K70" s="64"/>
      <c r="L70" s="62"/>
    </row>
    <row r="71" spans="2:12" s="1" customFormat="1" ht="14.45" customHeight="1">
      <c r="B71" s="42"/>
      <c r="C71" s="66" t="s">
        <v>18</v>
      </c>
      <c r="D71" s="64"/>
      <c r="E71" s="64"/>
      <c r="F71" s="64"/>
      <c r="G71" s="64"/>
      <c r="H71" s="64"/>
      <c r="I71" s="173"/>
      <c r="J71" s="64"/>
      <c r="K71" s="64"/>
      <c r="L71" s="62"/>
    </row>
    <row r="72" spans="2:12" s="1" customFormat="1" ht="22.5" customHeight="1">
      <c r="B72" s="42"/>
      <c r="C72" s="64"/>
      <c r="D72" s="64"/>
      <c r="E72" s="416" t="str">
        <f>E7</f>
        <v>Zateplení budovy a výměna oken, odloučené pracoviště Jilemnického 2 - příprava</v>
      </c>
      <c r="F72" s="417"/>
      <c r="G72" s="417"/>
      <c r="H72" s="417"/>
      <c r="I72" s="173"/>
      <c r="J72" s="64"/>
      <c r="K72" s="64"/>
      <c r="L72" s="62"/>
    </row>
    <row r="73" spans="2:12">
      <c r="B73" s="29"/>
      <c r="C73" s="66" t="s">
        <v>118</v>
      </c>
      <c r="D73" s="174"/>
      <c r="E73" s="174"/>
      <c r="F73" s="174"/>
      <c r="G73" s="174"/>
      <c r="H73" s="174"/>
      <c r="J73" s="174"/>
      <c r="K73" s="174"/>
      <c r="L73" s="175"/>
    </row>
    <row r="74" spans="2:12" s="1" customFormat="1" ht="22.5" customHeight="1">
      <c r="B74" s="42"/>
      <c r="C74" s="64"/>
      <c r="D74" s="64"/>
      <c r="E74" s="416" t="s">
        <v>2166</v>
      </c>
      <c r="F74" s="418"/>
      <c r="G74" s="418"/>
      <c r="H74" s="418"/>
      <c r="I74" s="173"/>
      <c r="J74" s="64"/>
      <c r="K74" s="64"/>
      <c r="L74" s="62"/>
    </row>
    <row r="75" spans="2:12" s="1" customFormat="1" ht="14.45" customHeight="1">
      <c r="B75" s="42"/>
      <c r="C75" s="66" t="s">
        <v>120</v>
      </c>
      <c r="D75" s="64"/>
      <c r="E75" s="64"/>
      <c r="F75" s="64"/>
      <c r="G75" s="64"/>
      <c r="H75" s="64"/>
      <c r="I75" s="173"/>
      <c r="J75" s="64"/>
      <c r="K75" s="64"/>
      <c r="L75" s="62"/>
    </row>
    <row r="76" spans="2:12" s="1" customFormat="1" ht="23.25" customHeight="1">
      <c r="B76" s="42"/>
      <c r="C76" s="64"/>
      <c r="D76" s="64"/>
      <c r="E76" s="388" t="str">
        <f>E11</f>
        <v>024 - Příprava území</v>
      </c>
      <c r="F76" s="418"/>
      <c r="G76" s="418"/>
      <c r="H76" s="418"/>
      <c r="I76" s="173"/>
      <c r="J76" s="64"/>
      <c r="K76" s="64"/>
      <c r="L76" s="62"/>
    </row>
    <row r="77" spans="2:12" s="1" customFormat="1" ht="6.95" customHeight="1">
      <c r="B77" s="42"/>
      <c r="C77" s="64"/>
      <c r="D77" s="64"/>
      <c r="E77" s="64"/>
      <c r="F77" s="64"/>
      <c r="G77" s="64"/>
      <c r="H77" s="64"/>
      <c r="I77" s="173"/>
      <c r="J77" s="64"/>
      <c r="K77" s="64"/>
      <c r="L77" s="62"/>
    </row>
    <row r="78" spans="2:12" s="1" customFormat="1" ht="18" customHeight="1">
      <c r="B78" s="42"/>
      <c r="C78" s="66" t="s">
        <v>23</v>
      </c>
      <c r="D78" s="64"/>
      <c r="E78" s="64"/>
      <c r="F78" s="176" t="str">
        <f>F14</f>
        <v>Hodonín</v>
      </c>
      <c r="G78" s="64"/>
      <c r="H78" s="64"/>
      <c r="I78" s="177" t="s">
        <v>25</v>
      </c>
      <c r="J78" s="74" t="str">
        <f>IF(J14="","",J14)</f>
        <v>9.10.2017</v>
      </c>
      <c r="K78" s="64"/>
      <c r="L78" s="62"/>
    </row>
    <row r="79" spans="2:12" s="1" customFormat="1" ht="6.95" customHeight="1">
      <c r="B79" s="42"/>
      <c r="C79" s="64"/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>
      <c r="B80" s="42"/>
      <c r="C80" s="66" t="s">
        <v>27</v>
      </c>
      <c r="D80" s="64"/>
      <c r="E80" s="64"/>
      <c r="F80" s="176" t="str">
        <f>E17</f>
        <v>ISŠ Hodonín, příspěvková organizace</v>
      </c>
      <c r="G80" s="64"/>
      <c r="H80" s="64"/>
      <c r="I80" s="177" t="s">
        <v>33</v>
      </c>
      <c r="J80" s="176" t="str">
        <f>E23</f>
        <v>Smart projekt CZ s.r.o.</v>
      </c>
      <c r="K80" s="64"/>
      <c r="L80" s="62"/>
    </row>
    <row r="81" spans="2:65" s="1" customFormat="1" ht="14.45" customHeight="1">
      <c r="B81" s="42"/>
      <c r="C81" s="66" t="s">
        <v>31</v>
      </c>
      <c r="D81" s="64"/>
      <c r="E81" s="64"/>
      <c r="F81" s="176" t="str">
        <f>IF(E20="","",E20)</f>
        <v/>
      </c>
      <c r="G81" s="64"/>
      <c r="H81" s="64"/>
      <c r="I81" s="173"/>
      <c r="J81" s="64"/>
      <c r="K81" s="64"/>
      <c r="L81" s="62"/>
    </row>
    <row r="82" spans="2:65" s="1" customFormat="1" ht="10.35" customHeight="1">
      <c r="B82" s="42"/>
      <c r="C82" s="64"/>
      <c r="D82" s="64"/>
      <c r="E82" s="64"/>
      <c r="F82" s="64"/>
      <c r="G82" s="64"/>
      <c r="H82" s="64"/>
      <c r="I82" s="173"/>
      <c r="J82" s="64"/>
      <c r="K82" s="64"/>
      <c r="L82" s="62"/>
    </row>
    <row r="83" spans="2:65" s="10" customFormat="1" ht="29.25" customHeight="1">
      <c r="B83" s="178"/>
      <c r="C83" s="179" t="s">
        <v>153</v>
      </c>
      <c r="D83" s="180" t="s">
        <v>56</v>
      </c>
      <c r="E83" s="180" t="s">
        <v>52</v>
      </c>
      <c r="F83" s="180" t="s">
        <v>154</v>
      </c>
      <c r="G83" s="180" t="s">
        <v>155</v>
      </c>
      <c r="H83" s="180" t="s">
        <v>156</v>
      </c>
      <c r="I83" s="181" t="s">
        <v>157</v>
      </c>
      <c r="J83" s="180" t="s">
        <v>124</v>
      </c>
      <c r="K83" s="182" t="s">
        <v>158</v>
      </c>
      <c r="L83" s="183"/>
      <c r="M83" s="82" t="s">
        <v>159</v>
      </c>
      <c r="N83" s="83" t="s">
        <v>41</v>
      </c>
      <c r="O83" s="83" t="s">
        <v>160</v>
      </c>
      <c r="P83" s="83" t="s">
        <v>161</v>
      </c>
      <c r="Q83" s="83" t="s">
        <v>162</v>
      </c>
      <c r="R83" s="83" t="s">
        <v>163</v>
      </c>
      <c r="S83" s="83" t="s">
        <v>164</v>
      </c>
      <c r="T83" s="84" t="s">
        <v>165</v>
      </c>
    </row>
    <row r="84" spans="2:65" s="1" customFormat="1" ht="29.25" customHeight="1">
      <c r="B84" s="42"/>
      <c r="C84" s="88" t="s">
        <v>125</v>
      </c>
      <c r="D84" s="64"/>
      <c r="E84" s="64"/>
      <c r="F84" s="64"/>
      <c r="G84" s="64"/>
      <c r="H84" s="64"/>
      <c r="I84" s="173"/>
      <c r="J84" s="184">
        <f>BK84</f>
        <v>0</v>
      </c>
      <c r="K84" s="64"/>
      <c r="L84" s="62"/>
      <c r="M84" s="85"/>
      <c r="N84" s="86"/>
      <c r="O84" s="86"/>
      <c r="P84" s="185">
        <f>P85</f>
        <v>0</v>
      </c>
      <c r="Q84" s="86"/>
      <c r="R84" s="185">
        <f>R85</f>
        <v>0</v>
      </c>
      <c r="S84" s="86"/>
      <c r="T84" s="186">
        <f>T85</f>
        <v>0</v>
      </c>
      <c r="AT84" s="25" t="s">
        <v>70</v>
      </c>
      <c r="AU84" s="25" t="s">
        <v>126</v>
      </c>
      <c r="BK84" s="187">
        <f>BK85</f>
        <v>0</v>
      </c>
    </row>
    <row r="85" spans="2:65" s="11" customFormat="1" ht="37.35" customHeight="1">
      <c r="B85" s="188"/>
      <c r="C85" s="189"/>
      <c r="D85" s="190" t="s">
        <v>70</v>
      </c>
      <c r="E85" s="191" t="s">
        <v>166</v>
      </c>
      <c r="F85" s="191" t="s">
        <v>167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</f>
        <v>0</v>
      </c>
      <c r="Q85" s="196"/>
      <c r="R85" s="197">
        <f>R86</f>
        <v>0</v>
      </c>
      <c r="S85" s="196"/>
      <c r="T85" s="198">
        <f>T86</f>
        <v>0</v>
      </c>
      <c r="AR85" s="199" t="s">
        <v>78</v>
      </c>
      <c r="AT85" s="200" t="s">
        <v>70</v>
      </c>
      <c r="AU85" s="200" t="s">
        <v>71</v>
      </c>
      <c r="AY85" s="199" t="s">
        <v>168</v>
      </c>
      <c r="BK85" s="201">
        <f>BK86</f>
        <v>0</v>
      </c>
    </row>
    <row r="86" spans="2:65" s="11" customFormat="1" ht="19.899999999999999" customHeight="1">
      <c r="B86" s="188"/>
      <c r="C86" s="189"/>
      <c r="D86" s="202" t="s">
        <v>70</v>
      </c>
      <c r="E86" s="203" t="s">
        <v>78</v>
      </c>
      <c r="F86" s="203" t="s">
        <v>169</v>
      </c>
      <c r="G86" s="189"/>
      <c r="H86" s="189"/>
      <c r="I86" s="192"/>
      <c r="J86" s="204">
        <f>BK86</f>
        <v>0</v>
      </c>
      <c r="K86" s="189"/>
      <c r="L86" s="194"/>
      <c r="M86" s="195"/>
      <c r="N86" s="196"/>
      <c r="O86" s="196"/>
      <c r="P86" s="197">
        <f>SUM(P87:P98)</f>
        <v>0</v>
      </c>
      <c r="Q86" s="196"/>
      <c r="R86" s="197">
        <f>SUM(R87:R98)</f>
        <v>0</v>
      </c>
      <c r="S86" s="196"/>
      <c r="T86" s="198">
        <f>SUM(T87:T98)</f>
        <v>0</v>
      </c>
      <c r="AR86" s="199" t="s">
        <v>78</v>
      </c>
      <c r="AT86" s="200" t="s">
        <v>70</v>
      </c>
      <c r="AU86" s="200" t="s">
        <v>78</v>
      </c>
      <c r="AY86" s="199" t="s">
        <v>168</v>
      </c>
      <c r="BK86" s="201">
        <f>SUM(BK87:BK98)</f>
        <v>0</v>
      </c>
    </row>
    <row r="87" spans="2:65" s="1" customFormat="1" ht="22.5" customHeight="1">
      <c r="B87" s="42"/>
      <c r="C87" s="205" t="s">
        <v>78</v>
      </c>
      <c r="D87" s="205" t="s">
        <v>170</v>
      </c>
      <c r="E87" s="206" t="s">
        <v>2101</v>
      </c>
      <c r="F87" s="207" t="s">
        <v>2102</v>
      </c>
      <c r="G87" s="208" t="s">
        <v>272</v>
      </c>
      <c r="H87" s="209">
        <v>1</v>
      </c>
      <c r="I87" s="210"/>
      <c r="J87" s="211">
        <f t="shared" ref="J87:J92" si="0">ROUND(I87*H87,2)</f>
        <v>0</v>
      </c>
      <c r="K87" s="207" t="s">
        <v>174</v>
      </c>
      <c r="L87" s="62"/>
      <c r="M87" s="212" t="s">
        <v>21</v>
      </c>
      <c r="N87" s="213" t="s">
        <v>42</v>
      </c>
      <c r="O87" s="43"/>
      <c r="P87" s="214">
        <f t="shared" ref="P87:P92" si="1">O87*H87</f>
        <v>0</v>
      </c>
      <c r="Q87" s="214">
        <v>0</v>
      </c>
      <c r="R87" s="214">
        <f t="shared" ref="R87:R92" si="2">Q87*H87</f>
        <v>0</v>
      </c>
      <c r="S87" s="214">
        <v>0</v>
      </c>
      <c r="T87" s="215">
        <f t="shared" ref="T87:T92" si="3">S87*H87</f>
        <v>0</v>
      </c>
      <c r="AR87" s="25" t="s">
        <v>175</v>
      </c>
      <c r="AT87" s="25" t="s">
        <v>170</v>
      </c>
      <c r="AU87" s="25" t="s">
        <v>80</v>
      </c>
      <c r="AY87" s="25" t="s">
        <v>168</v>
      </c>
      <c r="BE87" s="216">
        <f t="shared" ref="BE87:BE92" si="4">IF(N87="základní",J87,0)</f>
        <v>0</v>
      </c>
      <c r="BF87" s="216">
        <f t="shared" ref="BF87:BF92" si="5">IF(N87="snížená",J87,0)</f>
        <v>0</v>
      </c>
      <c r="BG87" s="216">
        <f t="shared" ref="BG87:BG92" si="6">IF(N87="zákl. přenesená",J87,0)</f>
        <v>0</v>
      </c>
      <c r="BH87" s="216">
        <f t="shared" ref="BH87:BH92" si="7">IF(N87="sníž. přenesená",J87,0)</f>
        <v>0</v>
      </c>
      <c r="BI87" s="216">
        <f t="shared" ref="BI87:BI92" si="8">IF(N87="nulová",J87,0)</f>
        <v>0</v>
      </c>
      <c r="BJ87" s="25" t="s">
        <v>78</v>
      </c>
      <c r="BK87" s="216">
        <f t="shared" ref="BK87:BK92" si="9">ROUND(I87*H87,2)</f>
        <v>0</v>
      </c>
      <c r="BL87" s="25" t="s">
        <v>175</v>
      </c>
      <c r="BM87" s="25" t="s">
        <v>3063</v>
      </c>
    </row>
    <row r="88" spans="2:65" s="1" customFormat="1" ht="31.5" customHeight="1">
      <c r="B88" s="42"/>
      <c r="C88" s="205" t="s">
        <v>80</v>
      </c>
      <c r="D88" s="205" t="s">
        <v>170</v>
      </c>
      <c r="E88" s="206" t="s">
        <v>2110</v>
      </c>
      <c r="F88" s="207" t="s">
        <v>2111</v>
      </c>
      <c r="G88" s="208" t="s">
        <v>272</v>
      </c>
      <c r="H88" s="209">
        <v>1</v>
      </c>
      <c r="I88" s="210"/>
      <c r="J88" s="211">
        <f t="shared" si="0"/>
        <v>0</v>
      </c>
      <c r="K88" s="207" t="s">
        <v>174</v>
      </c>
      <c r="L88" s="62"/>
      <c r="M88" s="212" t="s">
        <v>21</v>
      </c>
      <c r="N88" s="213" t="s">
        <v>42</v>
      </c>
      <c r="O88" s="43"/>
      <c r="P88" s="214">
        <f t="shared" si="1"/>
        <v>0</v>
      </c>
      <c r="Q88" s="214">
        <v>0</v>
      </c>
      <c r="R88" s="214">
        <f t="shared" si="2"/>
        <v>0</v>
      </c>
      <c r="S88" s="214">
        <v>0</v>
      </c>
      <c r="T88" s="215">
        <f t="shared" si="3"/>
        <v>0</v>
      </c>
      <c r="AR88" s="25" t="s">
        <v>175</v>
      </c>
      <c r="AT88" s="25" t="s">
        <v>170</v>
      </c>
      <c r="AU88" s="25" t="s">
        <v>80</v>
      </c>
      <c r="AY88" s="25" t="s">
        <v>168</v>
      </c>
      <c r="BE88" s="216">
        <f t="shared" si="4"/>
        <v>0</v>
      </c>
      <c r="BF88" s="216">
        <f t="shared" si="5"/>
        <v>0</v>
      </c>
      <c r="BG88" s="216">
        <f t="shared" si="6"/>
        <v>0</v>
      </c>
      <c r="BH88" s="216">
        <f t="shared" si="7"/>
        <v>0</v>
      </c>
      <c r="BI88" s="216">
        <f t="shared" si="8"/>
        <v>0</v>
      </c>
      <c r="BJ88" s="25" t="s">
        <v>78</v>
      </c>
      <c r="BK88" s="216">
        <f t="shared" si="9"/>
        <v>0</v>
      </c>
      <c r="BL88" s="25" t="s">
        <v>175</v>
      </c>
      <c r="BM88" s="25" t="s">
        <v>3064</v>
      </c>
    </row>
    <row r="89" spans="2:65" s="1" customFormat="1" ht="22.5" customHeight="1">
      <c r="B89" s="42"/>
      <c r="C89" s="205" t="s">
        <v>190</v>
      </c>
      <c r="D89" s="205" t="s">
        <v>170</v>
      </c>
      <c r="E89" s="206" t="s">
        <v>2119</v>
      </c>
      <c r="F89" s="207" t="s">
        <v>2120</v>
      </c>
      <c r="G89" s="208" t="s">
        <v>272</v>
      </c>
      <c r="H89" s="209">
        <v>1</v>
      </c>
      <c r="I89" s="210"/>
      <c r="J89" s="211">
        <f t="shared" si="0"/>
        <v>0</v>
      </c>
      <c r="K89" s="207" t="s">
        <v>174</v>
      </c>
      <c r="L89" s="62"/>
      <c r="M89" s="212" t="s">
        <v>21</v>
      </c>
      <c r="N89" s="213" t="s">
        <v>42</v>
      </c>
      <c r="O89" s="43"/>
      <c r="P89" s="214">
        <f t="shared" si="1"/>
        <v>0</v>
      </c>
      <c r="Q89" s="214">
        <v>0</v>
      </c>
      <c r="R89" s="214">
        <f t="shared" si="2"/>
        <v>0</v>
      </c>
      <c r="S89" s="214">
        <v>0</v>
      </c>
      <c r="T89" s="215">
        <f t="shared" si="3"/>
        <v>0</v>
      </c>
      <c r="AR89" s="25" t="s">
        <v>175</v>
      </c>
      <c r="AT89" s="25" t="s">
        <v>170</v>
      </c>
      <c r="AU89" s="25" t="s">
        <v>80</v>
      </c>
      <c r="AY89" s="25" t="s">
        <v>168</v>
      </c>
      <c r="BE89" s="216">
        <f t="shared" si="4"/>
        <v>0</v>
      </c>
      <c r="BF89" s="216">
        <f t="shared" si="5"/>
        <v>0</v>
      </c>
      <c r="BG89" s="216">
        <f t="shared" si="6"/>
        <v>0</v>
      </c>
      <c r="BH89" s="216">
        <f t="shared" si="7"/>
        <v>0</v>
      </c>
      <c r="BI89" s="216">
        <f t="shared" si="8"/>
        <v>0</v>
      </c>
      <c r="BJ89" s="25" t="s">
        <v>78</v>
      </c>
      <c r="BK89" s="216">
        <f t="shared" si="9"/>
        <v>0</v>
      </c>
      <c r="BL89" s="25" t="s">
        <v>175</v>
      </c>
      <c r="BM89" s="25" t="s">
        <v>3065</v>
      </c>
    </row>
    <row r="90" spans="2:65" s="1" customFormat="1" ht="22.5" customHeight="1">
      <c r="B90" s="42"/>
      <c r="C90" s="205" t="s">
        <v>175</v>
      </c>
      <c r="D90" s="205" t="s">
        <v>170</v>
      </c>
      <c r="E90" s="206" t="s">
        <v>2125</v>
      </c>
      <c r="F90" s="207" t="s">
        <v>2126</v>
      </c>
      <c r="G90" s="208" t="s">
        <v>272</v>
      </c>
      <c r="H90" s="209">
        <v>1</v>
      </c>
      <c r="I90" s="210"/>
      <c r="J90" s="211">
        <f t="shared" si="0"/>
        <v>0</v>
      </c>
      <c r="K90" s="207" t="s">
        <v>174</v>
      </c>
      <c r="L90" s="62"/>
      <c r="M90" s="212" t="s">
        <v>21</v>
      </c>
      <c r="N90" s="213" t="s">
        <v>42</v>
      </c>
      <c r="O90" s="43"/>
      <c r="P90" s="214">
        <f t="shared" si="1"/>
        <v>0</v>
      </c>
      <c r="Q90" s="214">
        <v>0</v>
      </c>
      <c r="R90" s="214">
        <f t="shared" si="2"/>
        <v>0</v>
      </c>
      <c r="S90" s="214">
        <v>0</v>
      </c>
      <c r="T90" s="215">
        <f t="shared" si="3"/>
        <v>0</v>
      </c>
      <c r="AR90" s="25" t="s">
        <v>175</v>
      </c>
      <c r="AT90" s="25" t="s">
        <v>170</v>
      </c>
      <c r="AU90" s="25" t="s">
        <v>80</v>
      </c>
      <c r="AY90" s="25" t="s">
        <v>168</v>
      </c>
      <c r="BE90" s="216">
        <f t="shared" si="4"/>
        <v>0</v>
      </c>
      <c r="BF90" s="216">
        <f t="shared" si="5"/>
        <v>0</v>
      </c>
      <c r="BG90" s="216">
        <f t="shared" si="6"/>
        <v>0</v>
      </c>
      <c r="BH90" s="216">
        <f t="shared" si="7"/>
        <v>0</v>
      </c>
      <c r="BI90" s="216">
        <f t="shared" si="8"/>
        <v>0</v>
      </c>
      <c r="BJ90" s="25" t="s">
        <v>78</v>
      </c>
      <c r="BK90" s="216">
        <f t="shared" si="9"/>
        <v>0</v>
      </c>
      <c r="BL90" s="25" t="s">
        <v>175</v>
      </c>
      <c r="BM90" s="25" t="s">
        <v>3066</v>
      </c>
    </row>
    <row r="91" spans="2:65" s="1" customFormat="1" ht="22.5" customHeight="1">
      <c r="B91" s="42"/>
      <c r="C91" s="205" t="s">
        <v>199</v>
      </c>
      <c r="D91" s="205" t="s">
        <v>170</v>
      </c>
      <c r="E91" s="206" t="s">
        <v>2131</v>
      </c>
      <c r="F91" s="207" t="s">
        <v>2132</v>
      </c>
      <c r="G91" s="208" t="s">
        <v>272</v>
      </c>
      <c r="H91" s="209">
        <v>1</v>
      </c>
      <c r="I91" s="210"/>
      <c r="J91" s="211">
        <f t="shared" si="0"/>
        <v>0</v>
      </c>
      <c r="K91" s="207" t="s">
        <v>174</v>
      </c>
      <c r="L91" s="62"/>
      <c r="M91" s="212" t="s">
        <v>21</v>
      </c>
      <c r="N91" s="213" t="s">
        <v>42</v>
      </c>
      <c r="O91" s="43"/>
      <c r="P91" s="214">
        <f t="shared" si="1"/>
        <v>0</v>
      </c>
      <c r="Q91" s="214">
        <v>0</v>
      </c>
      <c r="R91" s="214">
        <f t="shared" si="2"/>
        <v>0</v>
      </c>
      <c r="S91" s="214">
        <v>0</v>
      </c>
      <c r="T91" s="215">
        <f t="shared" si="3"/>
        <v>0</v>
      </c>
      <c r="AR91" s="25" t="s">
        <v>175</v>
      </c>
      <c r="AT91" s="25" t="s">
        <v>170</v>
      </c>
      <c r="AU91" s="25" t="s">
        <v>80</v>
      </c>
      <c r="AY91" s="25" t="s">
        <v>168</v>
      </c>
      <c r="BE91" s="216">
        <f t="shared" si="4"/>
        <v>0</v>
      </c>
      <c r="BF91" s="216">
        <f t="shared" si="5"/>
        <v>0</v>
      </c>
      <c r="BG91" s="216">
        <f t="shared" si="6"/>
        <v>0</v>
      </c>
      <c r="BH91" s="216">
        <f t="shared" si="7"/>
        <v>0</v>
      </c>
      <c r="BI91" s="216">
        <f t="shared" si="8"/>
        <v>0</v>
      </c>
      <c r="BJ91" s="25" t="s">
        <v>78</v>
      </c>
      <c r="BK91" s="216">
        <f t="shared" si="9"/>
        <v>0</v>
      </c>
      <c r="BL91" s="25" t="s">
        <v>175</v>
      </c>
      <c r="BM91" s="25" t="s">
        <v>3067</v>
      </c>
    </row>
    <row r="92" spans="2:65" s="1" customFormat="1" ht="31.5" customHeight="1">
      <c r="B92" s="42"/>
      <c r="C92" s="205" t="s">
        <v>205</v>
      </c>
      <c r="D92" s="205" t="s">
        <v>170</v>
      </c>
      <c r="E92" s="206" t="s">
        <v>2137</v>
      </c>
      <c r="F92" s="207" t="s">
        <v>2138</v>
      </c>
      <c r="G92" s="208" t="s">
        <v>272</v>
      </c>
      <c r="H92" s="209">
        <v>3</v>
      </c>
      <c r="I92" s="210"/>
      <c r="J92" s="211">
        <f t="shared" si="0"/>
        <v>0</v>
      </c>
      <c r="K92" s="207" t="s">
        <v>174</v>
      </c>
      <c r="L92" s="62"/>
      <c r="M92" s="212" t="s">
        <v>21</v>
      </c>
      <c r="N92" s="213" t="s">
        <v>42</v>
      </c>
      <c r="O92" s="43"/>
      <c r="P92" s="214">
        <f t="shared" si="1"/>
        <v>0</v>
      </c>
      <c r="Q92" s="214">
        <v>0</v>
      </c>
      <c r="R92" s="214">
        <f t="shared" si="2"/>
        <v>0</v>
      </c>
      <c r="S92" s="214">
        <v>0</v>
      </c>
      <c r="T92" s="215">
        <f t="shared" si="3"/>
        <v>0</v>
      </c>
      <c r="AR92" s="25" t="s">
        <v>175</v>
      </c>
      <c r="AT92" s="25" t="s">
        <v>170</v>
      </c>
      <c r="AU92" s="25" t="s">
        <v>80</v>
      </c>
      <c r="AY92" s="25" t="s">
        <v>168</v>
      </c>
      <c r="BE92" s="216">
        <f t="shared" si="4"/>
        <v>0</v>
      </c>
      <c r="BF92" s="216">
        <f t="shared" si="5"/>
        <v>0</v>
      </c>
      <c r="BG92" s="216">
        <f t="shared" si="6"/>
        <v>0</v>
      </c>
      <c r="BH92" s="216">
        <f t="shared" si="7"/>
        <v>0</v>
      </c>
      <c r="BI92" s="216">
        <f t="shared" si="8"/>
        <v>0</v>
      </c>
      <c r="BJ92" s="25" t="s">
        <v>78</v>
      </c>
      <c r="BK92" s="216">
        <f t="shared" si="9"/>
        <v>0</v>
      </c>
      <c r="BL92" s="25" t="s">
        <v>175</v>
      </c>
      <c r="BM92" s="25" t="s">
        <v>3068</v>
      </c>
    </row>
    <row r="93" spans="2:65" s="13" customFormat="1" ht="13.5">
      <c r="B93" s="229"/>
      <c r="C93" s="230"/>
      <c r="D93" s="242" t="s">
        <v>177</v>
      </c>
      <c r="E93" s="252" t="s">
        <v>21</v>
      </c>
      <c r="F93" s="253" t="s">
        <v>2144</v>
      </c>
      <c r="G93" s="230"/>
      <c r="H93" s="254">
        <v>3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AT93" s="239" t="s">
        <v>177</v>
      </c>
      <c r="AU93" s="239" t="s">
        <v>80</v>
      </c>
      <c r="AV93" s="13" t="s">
        <v>80</v>
      </c>
      <c r="AW93" s="13" t="s">
        <v>35</v>
      </c>
      <c r="AX93" s="13" t="s">
        <v>78</v>
      </c>
      <c r="AY93" s="239" t="s">
        <v>168</v>
      </c>
    </row>
    <row r="94" spans="2:65" s="1" customFormat="1" ht="31.5" customHeight="1">
      <c r="B94" s="42"/>
      <c r="C94" s="205" t="s">
        <v>232</v>
      </c>
      <c r="D94" s="205" t="s">
        <v>170</v>
      </c>
      <c r="E94" s="206" t="s">
        <v>2145</v>
      </c>
      <c r="F94" s="207" t="s">
        <v>2146</v>
      </c>
      <c r="G94" s="208" t="s">
        <v>272</v>
      </c>
      <c r="H94" s="209">
        <v>3</v>
      </c>
      <c r="I94" s="210"/>
      <c r="J94" s="211">
        <f>ROUND(I94*H94,2)</f>
        <v>0</v>
      </c>
      <c r="K94" s="207" t="s">
        <v>174</v>
      </c>
      <c r="L94" s="62"/>
      <c r="M94" s="212" t="s">
        <v>21</v>
      </c>
      <c r="N94" s="213" t="s">
        <v>42</v>
      </c>
      <c r="O94" s="4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25" t="s">
        <v>175</v>
      </c>
      <c r="AT94" s="25" t="s">
        <v>170</v>
      </c>
      <c r="AU94" s="25" t="s">
        <v>80</v>
      </c>
      <c r="AY94" s="25" t="s">
        <v>168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25" t="s">
        <v>78</v>
      </c>
      <c r="BK94" s="216">
        <f>ROUND(I94*H94,2)</f>
        <v>0</v>
      </c>
      <c r="BL94" s="25" t="s">
        <v>175</v>
      </c>
      <c r="BM94" s="25" t="s">
        <v>3069</v>
      </c>
    </row>
    <row r="95" spans="2:65" s="1" customFormat="1" ht="22.5" customHeight="1">
      <c r="B95" s="42"/>
      <c r="C95" s="205" t="s">
        <v>237</v>
      </c>
      <c r="D95" s="205" t="s">
        <v>170</v>
      </c>
      <c r="E95" s="206" t="s">
        <v>2151</v>
      </c>
      <c r="F95" s="207" t="s">
        <v>2152</v>
      </c>
      <c r="G95" s="208" t="s">
        <v>272</v>
      </c>
      <c r="H95" s="209">
        <v>3</v>
      </c>
      <c r="I95" s="210"/>
      <c r="J95" s="211">
        <f>ROUND(I95*H95,2)</f>
        <v>0</v>
      </c>
      <c r="K95" s="207" t="s">
        <v>174</v>
      </c>
      <c r="L95" s="62"/>
      <c r="M95" s="212" t="s">
        <v>21</v>
      </c>
      <c r="N95" s="213" t="s">
        <v>42</v>
      </c>
      <c r="O95" s="43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AR95" s="25" t="s">
        <v>175</v>
      </c>
      <c r="AT95" s="25" t="s">
        <v>170</v>
      </c>
      <c r="AU95" s="25" t="s">
        <v>80</v>
      </c>
      <c r="AY95" s="25" t="s">
        <v>168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25" t="s">
        <v>78</v>
      </c>
      <c r="BK95" s="216">
        <f>ROUND(I95*H95,2)</f>
        <v>0</v>
      </c>
      <c r="BL95" s="25" t="s">
        <v>175</v>
      </c>
      <c r="BM95" s="25" t="s">
        <v>3070</v>
      </c>
    </row>
    <row r="96" spans="2:65" s="1" customFormat="1" ht="22.5" customHeight="1">
      <c r="B96" s="42"/>
      <c r="C96" s="205" t="s">
        <v>242</v>
      </c>
      <c r="D96" s="205" t="s">
        <v>170</v>
      </c>
      <c r="E96" s="206" t="s">
        <v>2157</v>
      </c>
      <c r="F96" s="207" t="s">
        <v>2158</v>
      </c>
      <c r="G96" s="208" t="s">
        <v>245</v>
      </c>
      <c r="H96" s="209">
        <v>0.374</v>
      </c>
      <c r="I96" s="210"/>
      <c r="J96" s="211">
        <f>ROUND(I96*H96,2)</f>
        <v>0</v>
      </c>
      <c r="K96" s="207" t="s">
        <v>21</v>
      </c>
      <c r="L96" s="62"/>
      <c r="M96" s="212" t="s">
        <v>21</v>
      </c>
      <c r="N96" s="213" t="s">
        <v>42</v>
      </c>
      <c r="O96" s="43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AR96" s="25" t="s">
        <v>175</v>
      </c>
      <c r="AT96" s="25" t="s">
        <v>170</v>
      </c>
      <c r="AU96" s="25" t="s">
        <v>80</v>
      </c>
      <c r="AY96" s="25" t="s">
        <v>168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25" t="s">
        <v>78</v>
      </c>
      <c r="BK96" s="216">
        <f>ROUND(I96*H96,2)</f>
        <v>0</v>
      </c>
      <c r="BL96" s="25" t="s">
        <v>175</v>
      </c>
      <c r="BM96" s="25" t="s">
        <v>3071</v>
      </c>
    </row>
    <row r="97" spans="2:51" s="12" customFormat="1" ht="13.5">
      <c r="B97" s="217"/>
      <c r="C97" s="218"/>
      <c r="D97" s="219" t="s">
        <v>177</v>
      </c>
      <c r="E97" s="220" t="s">
        <v>21</v>
      </c>
      <c r="F97" s="221" t="s">
        <v>2160</v>
      </c>
      <c r="G97" s="218"/>
      <c r="H97" s="222" t="s">
        <v>21</v>
      </c>
      <c r="I97" s="223"/>
      <c r="J97" s="218"/>
      <c r="K97" s="218"/>
      <c r="L97" s="224"/>
      <c r="M97" s="225"/>
      <c r="N97" s="226"/>
      <c r="O97" s="226"/>
      <c r="P97" s="226"/>
      <c r="Q97" s="226"/>
      <c r="R97" s="226"/>
      <c r="S97" s="226"/>
      <c r="T97" s="227"/>
      <c r="AT97" s="228" t="s">
        <v>177</v>
      </c>
      <c r="AU97" s="228" t="s">
        <v>80</v>
      </c>
      <c r="AV97" s="12" t="s">
        <v>78</v>
      </c>
      <c r="AW97" s="12" t="s">
        <v>35</v>
      </c>
      <c r="AX97" s="12" t="s">
        <v>71</v>
      </c>
      <c r="AY97" s="228" t="s">
        <v>168</v>
      </c>
    </row>
    <row r="98" spans="2:51" s="13" customFormat="1" ht="13.5">
      <c r="B98" s="229"/>
      <c r="C98" s="230"/>
      <c r="D98" s="219" t="s">
        <v>177</v>
      </c>
      <c r="E98" s="231" t="s">
        <v>21</v>
      </c>
      <c r="F98" s="232" t="s">
        <v>3072</v>
      </c>
      <c r="G98" s="230"/>
      <c r="H98" s="233">
        <v>0.374</v>
      </c>
      <c r="I98" s="234"/>
      <c r="J98" s="230"/>
      <c r="K98" s="230"/>
      <c r="L98" s="235"/>
      <c r="M98" s="287"/>
      <c r="N98" s="288"/>
      <c r="O98" s="288"/>
      <c r="P98" s="288"/>
      <c r="Q98" s="288"/>
      <c r="R98" s="288"/>
      <c r="S98" s="288"/>
      <c r="T98" s="289"/>
      <c r="AT98" s="239" t="s">
        <v>177</v>
      </c>
      <c r="AU98" s="239" t="s">
        <v>80</v>
      </c>
      <c r="AV98" s="13" t="s">
        <v>80</v>
      </c>
      <c r="AW98" s="13" t="s">
        <v>35</v>
      </c>
      <c r="AX98" s="13" t="s">
        <v>78</v>
      </c>
      <c r="AY98" s="239" t="s">
        <v>168</v>
      </c>
    </row>
    <row r="99" spans="2:51" s="1" customFormat="1" ht="6.95" customHeight="1">
      <c r="B99" s="57"/>
      <c r="C99" s="58"/>
      <c r="D99" s="58"/>
      <c r="E99" s="58"/>
      <c r="F99" s="58"/>
      <c r="G99" s="58"/>
      <c r="H99" s="58"/>
      <c r="I99" s="149"/>
      <c r="J99" s="58"/>
      <c r="K99" s="58"/>
      <c r="L99" s="62"/>
    </row>
  </sheetData>
  <sheetProtection password="CC35" sheet="1" objects="1" scenarios="1" formatCells="0" formatColumns="0" formatRows="0" sort="0" autoFilter="0"/>
  <autoFilter ref="C83:K98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112</v>
      </c>
      <c r="G1" s="419" t="s">
        <v>113</v>
      </c>
      <c r="H1" s="419"/>
      <c r="I1" s="125"/>
      <c r="J1" s="124" t="s">
        <v>114</v>
      </c>
      <c r="K1" s="123" t="s">
        <v>115</v>
      </c>
      <c r="L1" s="124" t="s">
        <v>116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11"/>
      <c r="M2" s="411"/>
      <c r="N2" s="411"/>
      <c r="O2" s="411"/>
      <c r="P2" s="411"/>
      <c r="Q2" s="411"/>
      <c r="R2" s="411"/>
      <c r="S2" s="411"/>
      <c r="T2" s="411"/>
      <c r="U2" s="411"/>
      <c r="V2" s="411"/>
      <c r="AT2" s="25" t="s">
        <v>111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80</v>
      </c>
    </row>
    <row r="4" spans="1:70" ht="36.950000000000003" customHeight="1">
      <c r="B4" s="29"/>
      <c r="C4" s="30"/>
      <c r="D4" s="31" t="s">
        <v>117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2" t="str">
        <f>'Rekapitulace stavby'!K6</f>
        <v>Zateplení budovy a výměna oken, odloučené pracoviště Jilemnického 2 - příprava</v>
      </c>
      <c r="F7" s="413"/>
      <c r="G7" s="413"/>
      <c r="H7" s="413"/>
      <c r="I7" s="127"/>
      <c r="J7" s="30"/>
      <c r="K7" s="32"/>
    </row>
    <row r="8" spans="1:70">
      <c r="B8" s="29"/>
      <c r="C8" s="30"/>
      <c r="D8" s="38" t="s">
        <v>118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2" t="s">
        <v>3073</v>
      </c>
      <c r="F9" s="414"/>
      <c r="G9" s="414"/>
      <c r="H9" s="414"/>
      <c r="I9" s="128"/>
      <c r="J9" s="43"/>
      <c r="K9" s="46"/>
    </row>
    <row r="10" spans="1:70" s="1" customFormat="1">
      <c r="B10" s="42"/>
      <c r="C10" s="43"/>
      <c r="D10" s="38" t="s">
        <v>120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5" t="s">
        <v>3074</v>
      </c>
      <c r="F11" s="414"/>
      <c r="G11" s="414"/>
      <c r="H11" s="414"/>
      <c r="I11" s="128"/>
      <c r="J11" s="43"/>
      <c r="K11" s="46"/>
    </row>
    <row r="12" spans="1:70" s="1" customFormat="1" ht="13.5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9.10.2017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">
        <v>21</v>
      </c>
      <c r="K16" s="46"/>
    </row>
    <row r="17" spans="2:11" s="1" customFormat="1" ht="18" customHeight="1">
      <c r="B17" s="42"/>
      <c r="C17" s="43"/>
      <c r="D17" s="43"/>
      <c r="E17" s="36" t="s">
        <v>29</v>
      </c>
      <c r="F17" s="43"/>
      <c r="G17" s="43"/>
      <c r="H17" s="43"/>
      <c r="I17" s="129" t="s">
        <v>30</v>
      </c>
      <c r="J17" s="36" t="s">
        <v>21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31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30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33</v>
      </c>
      <c r="E22" s="43"/>
      <c r="F22" s="43"/>
      <c r="G22" s="43"/>
      <c r="H22" s="43"/>
      <c r="I22" s="129" t="s">
        <v>28</v>
      </c>
      <c r="J22" s="36" t="s">
        <v>21</v>
      </c>
      <c r="K22" s="46"/>
    </row>
    <row r="23" spans="2:11" s="1" customFormat="1" ht="18" customHeight="1">
      <c r="B23" s="42"/>
      <c r="C23" s="43"/>
      <c r="D23" s="43"/>
      <c r="E23" s="36" t="s">
        <v>34</v>
      </c>
      <c r="F23" s="43"/>
      <c r="G23" s="43"/>
      <c r="H23" s="43"/>
      <c r="I23" s="129" t="s">
        <v>30</v>
      </c>
      <c r="J23" s="36" t="s">
        <v>21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36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7" t="s">
        <v>21</v>
      </c>
      <c r="F26" s="377"/>
      <c r="G26" s="377"/>
      <c r="H26" s="377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37</v>
      </c>
      <c r="E29" s="43"/>
      <c r="F29" s="43"/>
      <c r="G29" s="43"/>
      <c r="H29" s="43"/>
      <c r="I29" s="128"/>
      <c r="J29" s="138">
        <f>ROUND(J83,2)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39</v>
      </c>
      <c r="G31" s="43"/>
      <c r="H31" s="43"/>
      <c r="I31" s="139" t="s">
        <v>38</v>
      </c>
      <c r="J31" s="47" t="s">
        <v>40</v>
      </c>
      <c r="K31" s="46"/>
    </row>
    <row r="32" spans="2:11" s="1" customFormat="1" ht="14.45" customHeight="1">
      <c r="B32" s="42"/>
      <c r="C32" s="43"/>
      <c r="D32" s="50" t="s">
        <v>41</v>
      </c>
      <c r="E32" s="50" t="s">
        <v>42</v>
      </c>
      <c r="F32" s="140">
        <f>ROUND(SUM(BE83:BE90), 2)</f>
        <v>0</v>
      </c>
      <c r="G32" s="43"/>
      <c r="H32" s="43"/>
      <c r="I32" s="141">
        <v>0.21</v>
      </c>
      <c r="J32" s="140">
        <f>ROUND(ROUND((SUM(BE83:BE90)),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43</v>
      </c>
      <c r="F33" s="140">
        <f>ROUND(SUM(BF83:BF90), 2)</f>
        <v>0</v>
      </c>
      <c r="G33" s="43"/>
      <c r="H33" s="43"/>
      <c r="I33" s="141">
        <v>0.15</v>
      </c>
      <c r="J33" s="140">
        <f>ROUND(ROUND((SUM(BF83:BF90)),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ROUND(SUM(BG83:BG90),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45</v>
      </c>
      <c r="F35" s="140">
        <f>ROUND(SUM(BH83:BH90),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46</v>
      </c>
      <c r="F36" s="140">
        <f>ROUND(SUM(BI83:BI90),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47</v>
      </c>
      <c r="E38" s="80"/>
      <c r="F38" s="80"/>
      <c r="G38" s="144" t="s">
        <v>48</v>
      </c>
      <c r="H38" s="145" t="s">
        <v>49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122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2" t="str">
        <f>E7</f>
        <v>Zateplení budovy a výměna oken, odloučené pracoviště Jilemnického 2 - příprava</v>
      </c>
      <c r="F47" s="413"/>
      <c r="G47" s="413"/>
      <c r="H47" s="413"/>
      <c r="I47" s="128"/>
      <c r="J47" s="43"/>
      <c r="K47" s="46"/>
    </row>
    <row r="48" spans="2:11">
      <c r="B48" s="29"/>
      <c r="C48" s="38" t="s">
        <v>118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2" t="s">
        <v>3073</v>
      </c>
      <c r="F49" s="414"/>
      <c r="G49" s="414"/>
      <c r="H49" s="414"/>
      <c r="I49" s="128"/>
      <c r="J49" s="43"/>
      <c r="K49" s="46"/>
    </row>
    <row r="50" spans="2:47" s="1" customFormat="1" ht="14.45" customHeight="1">
      <c r="B50" s="42"/>
      <c r="C50" s="38" t="s">
        <v>120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5" t="str">
        <f>E11</f>
        <v>031 - Vedlejší a rozpočtové náklady</v>
      </c>
      <c r="F51" s="414"/>
      <c r="G51" s="414"/>
      <c r="H51" s="414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Hodonín</v>
      </c>
      <c r="G53" s="43"/>
      <c r="H53" s="43"/>
      <c r="I53" s="129" t="s">
        <v>25</v>
      </c>
      <c r="J53" s="130" t="str">
        <f>IF(J14="","",J14)</f>
        <v>9.10.2017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>
      <c r="B55" s="42"/>
      <c r="C55" s="38" t="s">
        <v>27</v>
      </c>
      <c r="D55" s="43"/>
      <c r="E55" s="43"/>
      <c r="F55" s="36" t="str">
        <f>E17</f>
        <v>ISŠ Hodonín, příspěvková organizace</v>
      </c>
      <c r="G55" s="43"/>
      <c r="H55" s="43"/>
      <c r="I55" s="129" t="s">
        <v>33</v>
      </c>
      <c r="J55" s="36" t="str">
        <f>E23</f>
        <v>Smart projekt CZ s.r.o.</v>
      </c>
      <c r="K55" s="46"/>
    </row>
    <row r="56" spans="2:47" s="1" customFormat="1" ht="14.45" customHeight="1">
      <c r="B56" s="42"/>
      <c r="C56" s="38" t="s">
        <v>31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123</v>
      </c>
      <c r="D58" s="142"/>
      <c r="E58" s="142"/>
      <c r="F58" s="142"/>
      <c r="G58" s="142"/>
      <c r="H58" s="142"/>
      <c r="I58" s="155"/>
      <c r="J58" s="156" t="s">
        <v>124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125</v>
      </c>
      <c r="D60" s="43"/>
      <c r="E60" s="43"/>
      <c r="F60" s="43"/>
      <c r="G60" s="43"/>
      <c r="H60" s="43"/>
      <c r="I60" s="128"/>
      <c r="J60" s="138">
        <f>J83</f>
        <v>0</v>
      </c>
      <c r="K60" s="46"/>
      <c r="AU60" s="25" t="s">
        <v>126</v>
      </c>
    </row>
    <row r="61" spans="2:47" s="8" customFormat="1" ht="24.95" customHeight="1">
      <c r="B61" s="159"/>
      <c r="C61" s="160"/>
      <c r="D61" s="161" t="s">
        <v>3075</v>
      </c>
      <c r="E61" s="162"/>
      <c r="F61" s="162"/>
      <c r="G61" s="162"/>
      <c r="H61" s="162"/>
      <c r="I61" s="163"/>
      <c r="J61" s="164">
        <f>J84</f>
        <v>0</v>
      </c>
      <c r="K61" s="165"/>
    </row>
    <row r="62" spans="2:47" s="1" customFormat="1" ht="21.75" customHeight="1">
      <c r="B62" s="42"/>
      <c r="C62" s="43"/>
      <c r="D62" s="43"/>
      <c r="E62" s="43"/>
      <c r="F62" s="43"/>
      <c r="G62" s="43"/>
      <c r="H62" s="43"/>
      <c r="I62" s="128"/>
      <c r="J62" s="43"/>
      <c r="K62" s="46"/>
    </row>
    <row r="63" spans="2:47" s="1" customFormat="1" ht="6.95" customHeight="1">
      <c r="B63" s="57"/>
      <c r="C63" s="58"/>
      <c r="D63" s="58"/>
      <c r="E63" s="58"/>
      <c r="F63" s="58"/>
      <c r="G63" s="58"/>
      <c r="H63" s="58"/>
      <c r="I63" s="149"/>
      <c r="J63" s="58"/>
      <c r="K63" s="59"/>
    </row>
    <row r="67" spans="2:12" s="1" customFormat="1" ht="6.95" customHeight="1">
      <c r="B67" s="60"/>
      <c r="C67" s="61"/>
      <c r="D67" s="61"/>
      <c r="E67" s="61"/>
      <c r="F67" s="61"/>
      <c r="G67" s="61"/>
      <c r="H67" s="61"/>
      <c r="I67" s="152"/>
      <c r="J67" s="61"/>
      <c r="K67" s="61"/>
      <c r="L67" s="62"/>
    </row>
    <row r="68" spans="2:12" s="1" customFormat="1" ht="36.950000000000003" customHeight="1">
      <c r="B68" s="42"/>
      <c r="C68" s="63" t="s">
        <v>152</v>
      </c>
      <c r="D68" s="64"/>
      <c r="E68" s="64"/>
      <c r="F68" s="64"/>
      <c r="G68" s="64"/>
      <c r="H68" s="64"/>
      <c r="I68" s="173"/>
      <c r="J68" s="64"/>
      <c r="K68" s="64"/>
      <c r="L68" s="62"/>
    </row>
    <row r="69" spans="2:12" s="1" customFormat="1" ht="6.95" customHeight="1">
      <c r="B69" s="42"/>
      <c r="C69" s="64"/>
      <c r="D69" s="64"/>
      <c r="E69" s="64"/>
      <c r="F69" s="64"/>
      <c r="G69" s="64"/>
      <c r="H69" s="64"/>
      <c r="I69" s="173"/>
      <c r="J69" s="64"/>
      <c r="K69" s="64"/>
      <c r="L69" s="62"/>
    </row>
    <row r="70" spans="2:12" s="1" customFormat="1" ht="14.45" customHeight="1">
      <c r="B70" s="42"/>
      <c r="C70" s="66" t="s">
        <v>18</v>
      </c>
      <c r="D70" s="64"/>
      <c r="E70" s="64"/>
      <c r="F70" s="64"/>
      <c r="G70" s="64"/>
      <c r="H70" s="64"/>
      <c r="I70" s="173"/>
      <c r="J70" s="64"/>
      <c r="K70" s="64"/>
      <c r="L70" s="62"/>
    </row>
    <row r="71" spans="2:12" s="1" customFormat="1" ht="22.5" customHeight="1">
      <c r="B71" s="42"/>
      <c r="C71" s="64"/>
      <c r="D71" s="64"/>
      <c r="E71" s="416" t="str">
        <f>E7</f>
        <v>Zateplení budovy a výměna oken, odloučené pracoviště Jilemnického 2 - příprava</v>
      </c>
      <c r="F71" s="417"/>
      <c r="G71" s="417"/>
      <c r="H71" s="417"/>
      <c r="I71" s="173"/>
      <c r="J71" s="64"/>
      <c r="K71" s="64"/>
      <c r="L71" s="62"/>
    </row>
    <row r="72" spans="2:12">
      <c r="B72" s="29"/>
      <c r="C72" s="66" t="s">
        <v>118</v>
      </c>
      <c r="D72" s="174"/>
      <c r="E72" s="174"/>
      <c r="F72" s="174"/>
      <c r="G72" s="174"/>
      <c r="H72" s="174"/>
      <c r="J72" s="174"/>
      <c r="K72" s="174"/>
      <c r="L72" s="175"/>
    </row>
    <row r="73" spans="2:12" s="1" customFormat="1" ht="22.5" customHeight="1">
      <c r="B73" s="42"/>
      <c r="C73" s="64"/>
      <c r="D73" s="64"/>
      <c r="E73" s="416" t="s">
        <v>3073</v>
      </c>
      <c r="F73" s="418"/>
      <c r="G73" s="418"/>
      <c r="H73" s="418"/>
      <c r="I73" s="173"/>
      <c r="J73" s="64"/>
      <c r="K73" s="64"/>
      <c r="L73" s="62"/>
    </row>
    <row r="74" spans="2:12" s="1" customFormat="1" ht="14.45" customHeight="1">
      <c r="B74" s="42"/>
      <c r="C74" s="66" t="s">
        <v>120</v>
      </c>
      <c r="D74" s="64"/>
      <c r="E74" s="64"/>
      <c r="F74" s="64"/>
      <c r="G74" s="64"/>
      <c r="H74" s="64"/>
      <c r="I74" s="173"/>
      <c r="J74" s="64"/>
      <c r="K74" s="64"/>
      <c r="L74" s="62"/>
    </row>
    <row r="75" spans="2:12" s="1" customFormat="1" ht="23.25" customHeight="1">
      <c r="B75" s="42"/>
      <c r="C75" s="64"/>
      <c r="D75" s="64"/>
      <c r="E75" s="388" t="str">
        <f>E11</f>
        <v>031 - Vedlejší a rozpočtové náklady</v>
      </c>
      <c r="F75" s="418"/>
      <c r="G75" s="418"/>
      <c r="H75" s="418"/>
      <c r="I75" s="173"/>
      <c r="J75" s="64"/>
      <c r="K75" s="64"/>
      <c r="L75" s="62"/>
    </row>
    <row r="76" spans="2:12" s="1" customFormat="1" ht="6.95" customHeight="1">
      <c r="B76" s="42"/>
      <c r="C76" s="64"/>
      <c r="D76" s="64"/>
      <c r="E76" s="64"/>
      <c r="F76" s="64"/>
      <c r="G76" s="64"/>
      <c r="H76" s="64"/>
      <c r="I76" s="173"/>
      <c r="J76" s="64"/>
      <c r="K76" s="64"/>
      <c r="L76" s="62"/>
    </row>
    <row r="77" spans="2:12" s="1" customFormat="1" ht="18" customHeight="1">
      <c r="B77" s="42"/>
      <c r="C77" s="66" t="s">
        <v>23</v>
      </c>
      <c r="D77" s="64"/>
      <c r="E77" s="64"/>
      <c r="F77" s="176" t="str">
        <f>F14</f>
        <v>Hodonín</v>
      </c>
      <c r="G77" s="64"/>
      <c r="H77" s="64"/>
      <c r="I77" s="177" t="s">
        <v>25</v>
      </c>
      <c r="J77" s="74" t="str">
        <f>IF(J14="","",J14)</f>
        <v>9.10.2017</v>
      </c>
      <c r="K77" s="64"/>
      <c r="L77" s="62"/>
    </row>
    <row r="78" spans="2:12" s="1" customFormat="1" ht="6.95" customHeight="1">
      <c r="B78" s="42"/>
      <c r="C78" s="64"/>
      <c r="D78" s="64"/>
      <c r="E78" s="64"/>
      <c r="F78" s="64"/>
      <c r="G78" s="64"/>
      <c r="H78" s="64"/>
      <c r="I78" s="173"/>
      <c r="J78" s="64"/>
      <c r="K78" s="64"/>
      <c r="L78" s="62"/>
    </row>
    <row r="79" spans="2:12" s="1" customFormat="1">
      <c r="B79" s="42"/>
      <c r="C79" s="66" t="s">
        <v>27</v>
      </c>
      <c r="D79" s="64"/>
      <c r="E79" s="64"/>
      <c r="F79" s="176" t="str">
        <f>E17</f>
        <v>ISŠ Hodonín, příspěvková organizace</v>
      </c>
      <c r="G79" s="64"/>
      <c r="H79" s="64"/>
      <c r="I79" s="177" t="s">
        <v>33</v>
      </c>
      <c r="J79" s="176" t="str">
        <f>E23</f>
        <v>Smart projekt CZ s.r.o.</v>
      </c>
      <c r="K79" s="64"/>
      <c r="L79" s="62"/>
    </row>
    <row r="80" spans="2:12" s="1" customFormat="1" ht="14.45" customHeight="1">
      <c r="B80" s="42"/>
      <c r="C80" s="66" t="s">
        <v>31</v>
      </c>
      <c r="D80" s="64"/>
      <c r="E80" s="64"/>
      <c r="F80" s="176" t="str">
        <f>IF(E20="","",E20)</f>
        <v/>
      </c>
      <c r="G80" s="64"/>
      <c r="H80" s="64"/>
      <c r="I80" s="173"/>
      <c r="J80" s="64"/>
      <c r="K80" s="64"/>
      <c r="L80" s="62"/>
    </row>
    <row r="81" spans="2:65" s="1" customFormat="1" ht="10.35" customHeight="1">
      <c r="B81" s="42"/>
      <c r="C81" s="64"/>
      <c r="D81" s="64"/>
      <c r="E81" s="64"/>
      <c r="F81" s="64"/>
      <c r="G81" s="64"/>
      <c r="H81" s="64"/>
      <c r="I81" s="173"/>
      <c r="J81" s="64"/>
      <c r="K81" s="64"/>
      <c r="L81" s="62"/>
    </row>
    <row r="82" spans="2:65" s="10" customFormat="1" ht="29.25" customHeight="1">
      <c r="B82" s="178"/>
      <c r="C82" s="179" t="s">
        <v>153</v>
      </c>
      <c r="D82" s="180" t="s">
        <v>56</v>
      </c>
      <c r="E82" s="180" t="s">
        <v>52</v>
      </c>
      <c r="F82" s="180" t="s">
        <v>154</v>
      </c>
      <c r="G82" s="180" t="s">
        <v>155</v>
      </c>
      <c r="H82" s="180" t="s">
        <v>156</v>
      </c>
      <c r="I82" s="181" t="s">
        <v>157</v>
      </c>
      <c r="J82" s="180" t="s">
        <v>124</v>
      </c>
      <c r="K82" s="182" t="s">
        <v>158</v>
      </c>
      <c r="L82" s="183"/>
      <c r="M82" s="82" t="s">
        <v>159</v>
      </c>
      <c r="N82" s="83" t="s">
        <v>41</v>
      </c>
      <c r="O82" s="83" t="s">
        <v>160</v>
      </c>
      <c r="P82" s="83" t="s">
        <v>161</v>
      </c>
      <c r="Q82" s="83" t="s">
        <v>162</v>
      </c>
      <c r="R82" s="83" t="s">
        <v>163</v>
      </c>
      <c r="S82" s="83" t="s">
        <v>164</v>
      </c>
      <c r="T82" s="84" t="s">
        <v>165</v>
      </c>
    </row>
    <row r="83" spans="2:65" s="1" customFormat="1" ht="29.25" customHeight="1">
      <c r="B83" s="42"/>
      <c r="C83" s="88" t="s">
        <v>125</v>
      </c>
      <c r="D83" s="64"/>
      <c r="E83" s="64"/>
      <c r="F83" s="64"/>
      <c r="G83" s="64"/>
      <c r="H83" s="64"/>
      <c r="I83" s="173"/>
      <c r="J83" s="184">
        <f>BK83</f>
        <v>0</v>
      </c>
      <c r="K83" s="64"/>
      <c r="L83" s="62"/>
      <c r="M83" s="85"/>
      <c r="N83" s="86"/>
      <c r="O83" s="86"/>
      <c r="P83" s="185">
        <f>P84</f>
        <v>0</v>
      </c>
      <c r="Q83" s="86"/>
      <c r="R83" s="185">
        <f>R84</f>
        <v>0</v>
      </c>
      <c r="S83" s="86"/>
      <c r="T83" s="186">
        <f>T84</f>
        <v>0</v>
      </c>
      <c r="AT83" s="25" t="s">
        <v>70</v>
      </c>
      <c r="AU83" s="25" t="s">
        <v>126</v>
      </c>
      <c r="BK83" s="187">
        <f>BK84</f>
        <v>0</v>
      </c>
    </row>
    <row r="84" spans="2:65" s="11" customFormat="1" ht="37.35" customHeight="1">
      <c r="B84" s="188"/>
      <c r="C84" s="189"/>
      <c r="D84" s="202" t="s">
        <v>70</v>
      </c>
      <c r="E84" s="290" t="s">
        <v>3076</v>
      </c>
      <c r="F84" s="290" t="s">
        <v>106</v>
      </c>
      <c r="G84" s="189"/>
      <c r="H84" s="189"/>
      <c r="I84" s="192"/>
      <c r="J84" s="291">
        <f>BK84</f>
        <v>0</v>
      </c>
      <c r="K84" s="189"/>
      <c r="L84" s="194"/>
      <c r="M84" s="195"/>
      <c r="N84" s="196"/>
      <c r="O84" s="196"/>
      <c r="P84" s="197">
        <f>SUM(P85:P90)</f>
        <v>0</v>
      </c>
      <c r="Q84" s="196"/>
      <c r="R84" s="197">
        <f>SUM(R85:R90)</f>
        <v>0</v>
      </c>
      <c r="S84" s="196"/>
      <c r="T84" s="198">
        <f>SUM(T85:T90)</f>
        <v>0</v>
      </c>
      <c r="AR84" s="199" t="s">
        <v>199</v>
      </c>
      <c r="AT84" s="200" t="s">
        <v>70</v>
      </c>
      <c r="AU84" s="200" t="s">
        <v>71</v>
      </c>
      <c r="AY84" s="199" t="s">
        <v>168</v>
      </c>
      <c r="BK84" s="201">
        <f>SUM(BK85:BK90)</f>
        <v>0</v>
      </c>
    </row>
    <row r="85" spans="2:65" s="1" customFormat="1" ht="22.5" customHeight="1">
      <c r="B85" s="42"/>
      <c r="C85" s="205" t="s">
        <v>80</v>
      </c>
      <c r="D85" s="205" t="s">
        <v>170</v>
      </c>
      <c r="E85" s="206" t="s">
        <v>3077</v>
      </c>
      <c r="F85" s="207" t="s">
        <v>3078</v>
      </c>
      <c r="G85" s="208" t="s">
        <v>336</v>
      </c>
      <c r="H85" s="209">
        <v>1</v>
      </c>
      <c r="I85" s="210"/>
      <c r="J85" s="211">
        <f t="shared" ref="J85:J90" si="0">ROUND(I85*H85,2)</f>
        <v>0</v>
      </c>
      <c r="K85" s="207" t="s">
        <v>21</v>
      </c>
      <c r="L85" s="62"/>
      <c r="M85" s="212" t="s">
        <v>21</v>
      </c>
      <c r="N85" s="213" t="s">
        <v>42</v>
      </c>
      <c r="O85" s="43"/>
      <c r="P85" s="214">
        <f t="shared" ref="P85:P90" si="1">O85*H85</f>
        <v>0</v>
      </c>
      <c r="Q85" s="214">
        <v>0</v>
      </c>
      <c r="R85" s="214">
        <f t="shared" ref="R85:R90" si="2">Q85*H85</f>
        <v>0</v>
      </c>
      <c r="S85" s="214">
        <v>0</v>
      </c>
      <c r="T85" s="215">
        <f t="shared" ref="T85:T90" si="3">S85*H85</f>
        <v>0</v>
      </c>
      <c r="AR85" s="25" t="s">
        <v>175</v>
      </c>
      <c r="AT85" s="25" t="s">
        <v>170</v>
      </c>
      <c r="AU85" s="25" t="s">
        <v>78</v>
      </c>
      <c r="AY85" s="25" t="s">
        <v>168</v>
      </c>
      <c r="BE85" s="216">
        <f t="shared" ref="BE85:BE90" si="4">IF(N85="základní",J85,0)</f>
        <v>0</v>
      </c>
      <c r="BF85" s="216">
        <f t="shared" ref="BF85:BF90" si="5">IF(N85="snížená",J85,0)</f>
        <v>0</v>
      </c>
      <c r="BG85" s="216">
        <f t="shared" ref="BG85:BG90" si="6">IF(N85="zákl. přenesená",J85,0)</f>
        <v>0</v>
      </c>
      <c r="BH85" s="216">
        <f t="shared" ref="BH85:BH90" si="7">IF(N85="sníž. přenesená",J85,0)</f>
        <v>0</v>
      </c>
      <c r="BI85" s="216">
        <f t="shared" ref="BI85:BI90" si="8">IF(N85="nulová",J85,0)</f>
        <v>0</v>
      </c>
      <c r="BJ85" s="25" t="s">
        <v>78</v>
      </c>
      <c r="BK85" s="216">
        <f t="shared" ref="BK85:BK90" si="9">ROUND(I85*H85,2)</f>
        <v>0</v>
      </c>
      <c r="BL85" s="25" t="s">
        <v>175</v>
      </c>
      <c r="BM85" s="25" t="s">
        <v>3079</v>
      </c>
    </row>
    <row r="86" spans="2:65" s="1" customFormat="1" ht="22.5" customHeight="1">
      <c r="B86" s="42"/>
      <c r="C86" s="205" t="s">
        <v>190</v>
      </c>
      <c r="D86" s="205" t="s">
        <v>170</v>
      </c>
      <c r="E86" s="206" t="s">
        <v>3080</v>
      </c>
      <c r="F86" s="207" t="s">
        <v>3081</v>
      </c>
      <c r="G86" s="208" t="s">
        <v>336</v>
      </c>
      <c r="H86" s="209">
        <v>1</v>
      </c>
      <c r="I86" s="210"/>
      <c r="J86" s="211">
        <f t="shared" si="0"/>
        <v>0</v>
      </c>
      <c r="K86" s="207" t="s">
        <v>21</v>
      </c>
      <c r="L86" s="62"/>
      <c r="M86" s="212" t="s">
        <v>21</v>
      </c>
      <c r="N86" s="213" t="s">
        <v>42</v>
      </c>
      <c r="O86" s="43"/>
      <c r="P86" s="214">
        <f t="shared" si="1"/>
        <v>0</v>
      </c>
      <c r="Q86" s="214">
        <v>0</v>
      </c>
      <c r="R86" s="214">
        <f t="shared" si="2"/>
        <v>0</v>
      </c>
      <c r="S86" s="214">
        <v>0</v>
      </c>
      <c r="T86" s="215">
        <f t="shared" si="3"/>
        <v>0</v>
      </c>
      <c r="AR86" s="25" t="s">
        <v>175</v>
      </c>
      <c r="AT86" s="25" t="s">
        <v>170</v>
      </c>
      <c r="AU86" s="25" t="s">
        <v>78</v>
      </c>
      <c r="AY86" s="25" t="s">
        <v>168</v>
      </c>
      <c r="BE86" s="216">
        <f t="shared" si="4"/>
        <v>0</v>
      </c>
      <c r="BF86" s="216">
        <f t="shared" si="5"/>
        <v>0</v>
      </c>
      <c r="BG86" s="216">
        <f t="shared" si="6"/>
        <v>0</v>
      </c>
      <c r="BH86" s="216">
        <f t="shared" si="7"/>
        <v>0</v>
      </c>
      <c r="BI86" s="216">
        <f t="shared" si="8"/>
        <v>0</v>
      </c>
      <c r="BJ86" s="25" t="s">
        <v>78</v>
      </c>
      <c r="BK86" s="216">
        <f t="shared" si="9"/>
        <v>0</v>
      </c>
      <c r="BL86" s="25" t="s">
        <v>175</v>
      </c>
      <c r="BM86" s="25" t="s">
        <v>3082</v>
      </c>
    </row>
    <row r="87" spans="2:65" s="1" customFormat="1" ht="22.5" customHeight="1">
      <c r="B87" s="42"/>
      <c r="C87" s="205" t="s">
        <v>175</v>
      </c>
      <c r="D87" s="205" t="s">
        <v>170</v>
      </c>
      <c r="E87" s="206" t="s">
        <v>3083</v>
      </c>
      <c r="F87" s="207" t="s">
        <v>3084</v>
      </c>
      <c r="G87" s="208" t="s">
        <v>336</v>
      </c>
      <c r="H87" s="209">
        <v>1</v>
      </c>
      <c r="I87" s="210"/>
      <c r="J87" s="211">
        <f t="shared" si="0"/>
        <v>0</v>
      </c>
      <c r="K87" s="207" t="s">
        <v>21</v>
      </c>
      <c r="L87" s="62"/>
      <c r="M87" s="212" t="s">
        <v>21</v>
      </c>
      <c r="N87" s="213" t="s">
        <v>42</v>
      </c>
      <c r="O87" s="43"/>
      <c r="P87" s="214">
        <f t="shared" si="1"/>
        <v>0</v>
      </c>
      <c r="Q87" s="214">
        <v>0</v>
      </c>
      <c r="R87" s="214">
        <f t="shared" si="2"/>
        <v>0</v>
      </c>
      <c r="S87" s="214">
        <v>0</v>
      </c>
      <c r="T87" s="215">
        <f t="shared" si="3"/>
        <v>0</v>
      </c>
      <c r="AR87" s="25" t="s">
        <v>175</v>
      </c>
      <c r="AT87" s="25" t="s">
        <v>170</v>
      </c>
      <c r="AU87" s="25" t="s">
        <v>78</v>
      </c>
      <c r="AY87" s="25" t="s">
        <v>168</v>
      </c>
      <c r="BE87" s="216">
        <f t="shared" si="4"/>
        <v>0</v>
      </c>
      <c r="BF87" s="216">
        <f t="shared" si="5"/>
        <v>0</v>
      </c>
      <c r="BG87" s="216">
        <f t="shared" si="6"/>
        <v>0</v>
      </c>
      <c r="BH87" s="216">
        <f t="shared" si="7"/>
        <v>0</v>
      </c>
      <c r="BI87" s="216">
        <f t="shared" si="8"/>
        <v>0</v>
      </c>
      <c r="BJ87" s="25" t="s">
        <v>78</v>
      </c>
      <c r="BK87" s="216">
        <f t="shared" si="9"/>
        <v>0</v>
      </c>
      <c r="BL87" s="25" t="s">
        <v>175</v>
      </c>
      <c r="BM87" s="25" t="s">
        <v>3085</v>
      </c>
    </row>
    <row r="88" spans="2:65" s="1" customFormat="1" ht="22.5" customHeight="1">
      <c r="B88" s="42"/>
      <c r="C88" s="205" t="s">
        <v>199</v>
      </c>
      <c r="D88" s="205" t="s">
        <v>170</v>
      </c>
      <c r="E88" s="206" t="s">
        <v>3086</v>
      </c>
      <c r="F88" s="207" t="s">
        <v>3087</v>
      </c>
      <c r="G88" s="208" t="s">
        <v>336</v>
      </c>
      <c r="H88" s="209">
        <v>1</v>
      </c>
      <c r="I88" s="210"/>
      <c r="J88" s="211">
        <f t="shared" si="0"/>
        <v>0</v>
      </c>
      <c r="K88" s="207" t="s">
        <v>21</v>
      </c>
      <c r="L88" s="62"/>
      <c r="M88" s="212" t="s">
        <v>21</v>
      </c>
      <c r="N88" s="213" t="s">
        <v>42</v>
      </c>
      <c r="O88" s="43"/>
      <c r="P88" s="214">
        <f t="shared" si="1"/>
        <v>0</v>
      </c>
      <c r="Q88" s="214">
        <v>0</v>
      </c>
      <c r="R88" s="214">
        <f t="shared" si="2"/>
        <v>0</v>
      </c>
      <c r="S88" s="214">
        <v>0</v>
      </c>
      <c r="T88" s="215">
        <f t="shared" si="3"/>
        <v>0</v>
      </c>
      <c r="AR88" s="25" t="s">
        <v>175</v>
      </c>
      <c r="AT88" s="25" t="s">
        <v>170</v>
      </c>
      <c r="AU88" s="25" t="s">
        <v>78</v>
      </c>
      <c r="AY88" s="25" t="s">
        <v>168</v>
      </c>
      <c r="BE88" s="216">
        <f t="shared" si="4"/>
        <v>0</v>
      </c>
      <c r="BF88" s="216">
        <f t="shared" si="5"/>
        <v>0</v>
      </c>
      <c r="BG88" s="216">
        <f t="shared" si="6"/>
        <v>0</v>
      </c>
      <c r="BH88" s="216">
        <f t="shared" si="7"/>
        <v>0</v>
      </c>
      <c r="BI88" s="216">
        <f t="shared" si="8"/>
        <v>0</v>
      </c>
      <c r="BJ88" s="25" t="s">
        <v>78</v>
      </c>
      <c r="BK88" s="216">
        <f t="shared" si="9"/>
        <v>0</v>
      </c>
      <c r="BL88" s="25" t="s">
        <v>175</v>
      </c>
      <c r="BM88" s="25" t="s">
        <v>3088</v>
      </c>
    </row>
    <row r="89" spans="2:65" s="1" customFormat="1" ht="22.5" customHeight="1">
      <c r="B89" s="42"/>
      <c r="C89" s="205" t="s">
        <v>205</v>
      </c>
      <c r="D89" s="205" t="s">
        <v>170</v>
      </c>
      <c r="E89" s="206" t="s">
        <v>3089</v>
      </c>
      <c r="F89" s="207" t="s">
        <v>3090</v>
      </c>
      <c r="G89" s="208" t="s">
        <v>336</v>
      </c>
      <c r="H89" s="209">
        <v>1</v>
      </c>
      <c r="I89" s="210"/>
      <c r="J89" s="211">
        <f t="shared" si="0"/>
        <v>0</v>
      </c>
      <c r="K89" s="207" t="s">
        <v>21</v>
      </c>
      <c r="L89" s="62"/>
      <c r="M89" s="212" t="s">
        <v>21</v>
      </c>
      <c r="N89" s="213" t="s">
        <v>42</v>
      </c>
      <c r="O89" s="43"/>
      <c r="P89" s="214">
        <f t="shared" si="1"/>
        <v>0</v>
      </c>
      <c r="Q89" s="214">
        <v>0</v>
      </c>
      <c r="R89" s="214">
        <f t="shared" si="2"/>
        <v>0</v>
      </c>
      <c r="S89" s="214">
        <v>0</v>
      </c>
      <c r="T89" s="215">
        <f t="shared" si="3"/>
        <v>0</v>
      </c>
      <c r="AR89" s="25" t="s">
        <v>175</v>
      </c>
      <c r="AT89" s="25" t="s">
        <v>170</v>
      </c>
      <c r="AU89" s="25" t="s">
        <v>78</v>
      </c>
      <c r="AY89" s="25" t="s">
        <v>168</v>
      </c>
      <c r="BE89" s="216">
        <f t="shared" si="4"/>
        <v>0</v>
      </c>
      <c r="BF89" s="216">
        <f t="shared" si="5"/>
        <v>0</v>
      </c>
      <c r="BG89" s="216">
        <f t="shared" si="6"/>
        <v>0</v>
      </c>
      <c r="BH89" s="216">
        <f t="shared" si="7"/>
        <v>0</v>
      </c>
      <c r="BI89" s="216">
        <f t="shared" si="8"/>
        <v>0</v>
      </c>
      <c r="BJ89" s="25" t="s">
        <v>78</v>
      </c>
      <c r="BK89" s="216">
        <f t="shared" si="9"/>
        <v>0</v>
      </c>
      <c r="BL89" s="25" t="s">
        <v>175</v>
      </c>
      <c r="BM89" s="25" t="s">
        <v>3091</v>
      </c>
    </row>
    <row r="90" spans="2:65" s="1" customFormat="1" ht="22.5" customHeight="1">
      <c r="B90" s="42"/>
      <c r="C90" s="205" t="s">
        <v>232</v>
      </c>
      <c r="D90" s="205" t="s">
        <v>170</v>
      </c>
      <c r="E90" s="206" t="s">
        <v>3092</v>
      </c>
      <c r="F90" s="207" t="s">
        <v>3093</v>
      </c>
      <c r="G90" s="208" t="s">
        <v>336</v>
      </c>
      <c r="H90" s="209">
        <v>1</v>
      </c>
      <c r="I90" s="210"/>
      <c r="J90" s="211">
        <f t="shared" si="0"/>
        <v>0</v>
      </c>
      <c r="K90" s="207" t="s">
        <v>21</v>
      </c>
      <c r="L90" s="62"/>
      <c r="M90" s="212" t="s">
        <v>21</v>
      </c>
      <c r="N90" s="280" t="s">
        <v>42</v>
      </c>
      <c r="O90" s="281"/>
      <c r="P90" s="282">
        <f t="shared" si="1"/>
        <v>0</v>
      </c>
      <c r="Q90" s="282">
        <v>0</v>
      </c>
      <c r="R90" s="282">
        <f t="shared" si="2"/>
        <v>0</v>
      </c>
      <c r="S90" s="282">
        <v>0</v>
      </c>
      <c r="T90" s="283">
        <f t="shared" si="3"/>
        <v>0</v>
      </c>
      <c r="AR90" s="25" t="s">
        <v>175</v>
      </c>
      <c r="AT90" s="25" t="s">
        <v>170</v>
      </c>
      <c r="AU90" s="25" t="s">
        <v>78</v>
      </c>
      <c r="AY90" s="25" t="s">
        <v>168</v>
      </c>
      <c r="BE90" s="216">
        <f t="shared" si="4"/>
        <v>0</v>
      </c>
      <c r="BF90" s="216">
        <f t="shared" si="5"/>
        <v>0</v>
      </c>
      <c r="BG90" s="216">
        <f t="shared" si="6"/>
        <v>0</v>
      </c>
      <c r="BH90" s="216">
        <f t="shared" si="7"/>
        <v>0</v>
      </c>
      <c r="BI90" s="216">
        <f t="shared" si="8"/>
        <v>0</v>
      </c>
      <c r="BJ90" s="25" t="s">
        <v>78</v>
      </c>
      <c r="BK90" s="216">
        <f t="shared" si="9"/>
        <v>0</v>
      </c>
      <c r="BL90" s="25" t="s">
        <v>175</v>
      </c>
      <c r="BM90" s="25" t="s">
        <v>3094</v>
      </c>
    </row>
    <row r="91" spans="2:65" s="1" customFormat="1" ht="6.95" customHeight="1">
      <c r="B91" s="57"/>
      <c r="C91" s="58"/>
      <c r="D91" s="58"/>
      <c r="E91" s="58"/>
      <c r="F91" s="58"/>
      <c r="G91" s="58"/>
      <c r="H91" s="58"/>
      <c r="I91" s="149"/>
      <c r="J91" s="58"/>
      <c r="K91" s="58"/>
      <c r="L91" s="62"/>
    </row>
  </sheetData>
  <sheetProtection password="CC35" sheet="1" objects="1" scenarios="1" formatCells="0" formatColumns="0" formatRows="0" sort="0" autoFilter="0"/>
  <autoFilter ref="C82:K90"/>
  <mergeCells count="12">
    <mergeCell ref="G1:H1"/>
    <mergeCell ref="L2:V2"/>
    <mergeCell ref="E49:H49"/>
    <mergeCell ref="E51:H51"/>
    <mergeCell ref="E71:H71"/>
    <mergeCell ref="E73:H73"/>
    <mergeCell ref="E75:H75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011 - Architektonicky-sta...</vt:lpstr>
      <vt:lpstr>012 - Elektroinstalace</vt:lpstr>
      <vt:lpstr>013 - Vzduchotechnika</vt:lpstr>
      <vt:lpstr>014 - Příprava území</vt:lpstr>
      <vt:lpstr>021 - Architektonicko-sta...</vt:lpstr>
      <vt:lpstr>022 - Elektroinstalace</vt:lpstr>
      <vt:lpstr>024 - Příprava území</vt:lpstr>
      <vt:lpstr>031 - Vedlejší a rozpočto...</vt:lpstr>
      <vt:lpstr>Pokyny pro vyplnění</vt:lpstr>
      <vt:lpstr>'011 - Architektonicky-sta...'!Názvy_tisku</vt:lpstr>
      <vt:lpstr>'012 - Elektroinstalace'!Názvy_tisku</vt:lpstr>
      <vt:lpstr>'013 - Vzduchotechnika'!Názvy_tisku</vt:lpstr>
      <vt:lpstr>'014 - Příprava území'!Názvy_tisku</vt:lpstr>
      <vt:lpstr>'021 - Architektonicko-sta...'!Názvy_tisku</vt:lpstr>
      <vt:lpstr>'022 - Elektroinstalace'!Názvy_tisku</vt:lpstr>
      <vt:lpstr>'024 - Příprava území'!Názvy_tisku</vt:lpstr>
      <vt:lpstr>'031 - Vedlejší a rozpočto...'!Názvy_tisku</vt:lpstr>
      <vt:lpstr>'Rekapitulace stavby'!Názvy_tisku</vt:lpstr>
      <vt:lpstr>'011 - Architektonicky-sta...'!Oblast_tisku</vt:lpstr>
      <vt:lpstr>'012 - Elektroinstalace'!Oblast_tisku</vt:lpstr>
      <vt:lpstr>'013 - Vzduchotechnika'!Oblast_tisku</vt:lpstr>
      <vt:lpstr>'014 - Příprava území'!Oblast_tisku</vt:lpstr>
      <vt:lpstr>'021 - Architektonicko-sta...'!Oblast_tisku</vt:lpstr>
      <vt:lpstr>'022 - Elektroinstalace'!Oblast_tisku</vt:lpstr>
      <vt:lpstr>'024 - Příprava území'!Oblast_tisku</vt:lpstr>
      <vt:lpstr>'031 - Vedlejší a rozpočto...'!Oblast_tisku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POLNÍCEK\vendy</dc:creator>
  <cp:lastModifiedBy>vendy</cp:lastModifiedBy>
  <dcterms:created xsi:type="dcterms:W3CDTF">2017-11-07T07:38:06Z</dcterms:created>
  <dcterms:modified xsi:type="dcterms:W3CDTF">2017-11-07T07:38:32Z</dcterms:modified>
</cp:coreProperties>
</file>